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35" yWindow="65476" windowWidth="5085" windowHeight="7590" tabRatio="818" activeTab="2"/>
  </bookViews>
  <sheets>
    <sheet name="Avant propos" sheetId="1" r:id="rId1"/>
    <sheet name="Questionnaire" sheetId="2" r:id="rId2"/>
    <sheet name="Synthèse" sheetId="3" r:id="rId3"/>
  </sheets>
  <definedNames>
    <definedName name="Activites">#REF!</definedName>
    <definedName name="_xlnm.Print_Titles" localSheetId="0">'Avant propos'!$1:$4</definedName>
    <definedName name="_xlnm.Print_Titles" localSheetId="1">'Questionnaire'!$1:$3</definedName>
    <definedName name="_xlnm.Print_Titles" localSheetId="2">'Synthèse'!$1:$1</definedName>
    <definedName name="Permanence">#REF!</definedName>
    <definedName name="_xlnm.Print_Area" localSheetId="0">'Avant propos'!$A$1:$E$26</definedName>
    <definedName name="_xlnm.Print_Area" localSheetId="1">'Questionnaire'!$A$1:$F$148</definedName>
    <definedName name="_xlnm.Print_Area" localSheetId="2">'Synthèse'!$A$1:$R$76</definedName>
  </definedNames>
  <calcPr fullCalcOnLoad="1"/>
</workbook>
</file>

<file path=xl/sharedStrings.xml><?xml version="1.0" encoding="utf-8"?>
<sst xmlns="http://schemas.openxmlformats.org/spreadsheetml/2006/main" count="439" uniqueCount="285">
  <si>
    <t xml:space="preserve">Dans votre PUI, la préparation  des médicaments est faite au vu de la prescription initiale, et non d'une retranscription de cette prescription </t>
  </si>
  <si>
    <t>Dans votre PUI, la préparation  des médicaments est faite au vu d'un bon de commande formalisé</t>
  </si>
  <si>
    <t>Q.2</t>
  </si>
  <si>
    <t>R.2</t>
  </si>
  <si>
    <t>R.3</t>
  </si>
  <si>
    <t>S.2</t>
  </si>
  <si>
    <t>S.3</t>
  </si>
  <si>
    <t>S.4</t>
  </si>
  <si>
    <t>S.5</t>
  </si>
  <si>
    <t>S.6</t>
  </si>
  <si>
    <t>Achats</t>
  </si>
  <si>
    <t>Si un conditionnement unitaire existe, il est systématiquement préféré (sauf équipement automatisé)</t>
  </si>
  <si>
    <t>Une procédure définissant les modalités de commandes est établie</t>
  </si>
  <si>
    <t>Le pharmacien a délégation de la direction pour passer les commandes des produits de santé</t>
  </si>
  <si>
    <t xml:space="preserve">La traçabilité des opérateurs et des opérations est organisée </t>
  </si>
  <si>
    <t>La réception de médicaments en dehors des heures d'ouverture est organisée et sécurisée</t>
  </si>
  <si>
    <t>La capacité de stockage est adaptée au volume de l'ensemble des produits de santé</t>
  </si>
  <si>
    <t>Les équipements utilisés pour le stockage évitent tout mélange de références différentes</t>
  </si>
  <si>
    <t>Le stockage de chaque référence est identifié</t>
  </si>
  <si>
    <t>Pour les médicaments thermolabiles l'ensemble des équipements de stockage sont proportionnés aux besoins et pourvus d'un système d'enregistrement de la température, d'archivage et d'alerte</t>
  </si>
  <si>
    <t>Les mouvements de stock sont tracés</t>
  </si>
  <si>
    <t>La traçabilité des échantillons gratuits est assurée</t>
  </si>
  <si>
    <t>A masquer</t>
  </si>
  <si>
    <t>Commentaires</t>
  </si>
  <si>
    <t>A</t>
  </si>
  <si>
    <t>Oui</t>
  </si>
  <si>
    <t>Non</t>
  </si>
  <si>
    <t>A.1</t>
  </si>
  <si>
    <t>A.2</t>
  </si>
  <si>
    <t>A.3</t>
  </si>
  <si>
    <t>A.4</t>
  </si>
  <si>
    <t>A.5</t>
  </si>
  <si>
    <t>A.6</t>
  </si>
  <si>
    <t>II</t>
  </si>
  <si>
    <t>I</t>
  </si>
  <si>
    <t>A.7</t>
  </si>
  <si>
    <t>A.8</t>
  </si>
  <si>
    <t>A.9</t>
  </si>
  <si>
    <t>A.10</t>
  </si>
  <si>
    <t>A.11</t>
  </si>
  <si>
    <t>A.12</t>
  </si>
  <si>
    <t>B</t>
  </si>
  <si>
    <t>C</t>
  </si>
  <si>
    <t>C.1</t>
  </si>
  <si>
    <t>C.2</t>
  </si>
  <si>
    <t>C.3</t>
  </si>
  <si>
    <t>C.4</t>
  </si>
  <si>
    <t>C.5</t>
  </si>
  <si>
    <t>C.6</t>
  </si>
  <si>
    <t>C.7</t>
  </si>
  <si>
    <t>C.8</t>
  </si>
  <si>
    <t>C.9</t>
  </si>
  <si>
    <t>Prévention</t>
  </si>
  <si>
    <t>D</t>
  </si>
  <si>
    <t>D.1</t>
  </si>
  <si>
    <t>D.2</t>
  </si>
  <si>
    <t>D.3</t>
  </si>
  <si>
    <t>D.4</t>
  </si>
  <si>
    <t>D.5</t>
  </si>
  <si>
    <t>D.6</t>
  </si>
  <si>
    <t>E</t>
  </si>
  <si>
    <t>E.1</t>
  </si>
  <si>
    <t>E.2</t>
  </si>
  <si>
    <t>F</t>
  </si>
  <si>
    <t>F.1</t>
  </si>
  <si>
    <t>F.2</t>
  </si>
  <si>
    <t>F.3</t>
  </si>
  <si>
    <t>E.3</t>
  </si>
  <si>
    <t>E.4</t>
  </si>
  <si>
    <t>Retour d'expérience</t>
  </si>
  <si>
    <t>Risque informatique</t>
  </si>
  <si>
    <t>G</t>
  </si>
  <si>
    <t>G.1</t>
  </si>
  <si>
    <t>G.2</t>
  </si>
  <si>
    <t>G.3</t>
  </si>
  <si>
    <t>H</t>
  </si>
  <si>
    <t>H.1</t>
  </si>
  <si>
    <t>Pilotage</t>
  </si>
  <si>
    <t>Bon usage des médicaments</t>
  </si>
  <si>
    <t>III</t>
  </si>
  <si>
    <t>Sécurisation de la prise en charge thérapeutique</t>
  </si>
  <si>
    <t>I.1</t>
  </si>
  <si>
    <t>Entrée et sortie du patient</t>
  </si>
  <si>
    <t>Entrée et dossier du patient</t>
  </si>
  <si>
    <t>Traitement personnel du patient</t>
  </si>
  <si>
    <t>J</t>
  </si>
  <si>
    <t>J.1</t>
  </si>
  <si>
    <t>K</t>
  </si>
  <si>
    <t>K.1</t>
  </si>
  <si>
    <t>Préparation de la sortie du patient</t>
  </si>
  <si>
    <t>L</t>
  </si>
  <si>
    <t>L.1</t>
  </si>
  <si>
    <t>Prescription et dispensation</t>
  </si>
  <si>
    <t>Prescription</t>
  </si>
  <si>
    <t>M</t>
  </si>
  <si>
    <t>M.1</t>
  </si>
  <si>
    <t>M.2</t>
  </si>
  <si>
    <t>M.3</t>
  </si>
  <si>
    <t>Analyse pharmaceutique et validation pharmaceutique</t>
  </si>
  <si>
    <t>N</t>
  </si>
  <si>
    <t>N.1</t>
  </si>
  <si>
    <t>N.2</t>
  </si>
  <si>
    <t>N.3</t>
  </si>
  <si>
    <t>N.4</t>
  </si>
  <si>
    <t>N.5</t>
  </si>
  <si>
    <t>N.6</t>
  </si>
  <si>
    <t>Préparation et administration</t>
  </si>
  <si>
    <t>O</t>
  </si>
  <si>
    <t>O.1</t>
  </si>
  <si>
    <t>O.2</t>
  </si>
  <si>
    <t>O.3</t>
  </si>
  <si>
    <t>O.4</t>
  </si>
  <si>
    <t>O.5</t>
  </si>
  <si>
    <t>P</t>
  </si>
  <si>
    <t>P.1</t>
  </si>
  <si>
    <t>IV</t>
  </si>
  <si>
    <t>Approvisionnement</t>
  </si>
  <si>
    <t>Q</t>
  </si>
  <si>
    <t>Q.1</t>
  </si>
  <si>
    <t>R</t>
  </si>
  <si>
    <t>R.1</t>
  </si>
  <si>
    <t>S</t>
  </si>
  <si>
    <t>S.1</t>
  </si>
  <si>
    <t>Commande</t>
  </si>
  <si>
    <t>Réception</t>
  </si>
  <si>
    <t>Stockage</t>
  </si>
  <si>
    <t>T</t>
  </si>
  <si>
    <t>T.1</t>
  </si>
  <si>
    <t>T.2</t>
  </si>
  <si>
    <t>T.3</t>
  </si>
  <si>
    <t>T.4</t>
  </si>
  <si>
    <t>T.5</t>
  </si>
  <si>
    <t>T.6</t>
  </si>
  <si>
    <t>T.7</t>
  </si>
  <si>
    <t>T.8</t>
  </si>
  <si>
    <t xml:space="preserve">Gestion de stock </t>
  </si>
  <si>
    <t>U</t>
  </si>
  <si>
    <t>U.1</t>
  </si>
  <si>
    <t>U.2</t>
  </si>
  <si>
    <t>U.3</t>
  </si>
  <si>
    <t>U.4</t>
  </si>
  <si>
    <t>U.5</t>
  </si>
  <si>
    <t>U.6</t>
  </si>
  <si>
    <t>U.7</t>
  </si>
  <si>
    <t>U.8</t>
  </si>
  <si>
    <t>Votre établissement</t>
  </si>
  <si>
    <t>La typologie de votre établissement</t>
  </si>
  <si>
    <t>Merci de caractériser rapidement le service qui va remplir le questionnaire</t>
  </si>
  <si>
    <t>Date de remplissage</t>
  </si>
  <si>
    <t>Participation d'un pharmacien</t>
  </si>
  <si>
    <t>Participation autre (préciser)</t>
  </si>
  <si>
    <t>Votre identification</t>
  </si>
  <si>
    <t>Avant-propos</t>
  </si>
  <si>
    <t>Votre risque</t>
  </si>
  <si>
    <t>B.1</t>
  </si>
  <si>
    <t>B.2</t>
  </si>
  <si>
    <t>B.3</t>
  </si>
  <si>
    <t>B.4</t>
  </si>
  <si>
    <t>B.5</t>
  </si>
  <si>
    <t>B.6</t>
  </si>
  <si>
    <t>GLOBAL</t>
  </si>
  <si>
    <t>Risque si :</t>
  </si>
  <si>
    <t>Risque structurel de la PUI</t>
  </si>
  <si>
    <t>Politique de sécurisation du médicament dans la PUI</t>
  </si>
  <si>
    <t>Sécurisation du stockage dans la PUI</t>
  </si>
  <si>
    <t>B.7</t>
  </si>
  <si>
    <t>Organisation de la PUI</t>
  </si>
  <si>
    <t>Votre PUI accueille régulièrement des externes en pharmacie</t>
  </si>
  <si>
    <t>Votre PUI accueille régulièrement des internes en pharmacie</t>
  </si>
  <si>
    <t>Votre PUI accueille au moins un jour par mois un ou des personnels intérimaires</t>
  </si>
  <si>
    <t>Votre PUI accueille au moins un stagiaire par an</t>
  </si>
  <si>
    <t>Dans votre PUI, à activité constante, le personnel absent est  systématiquement remplacé</t>
  </si>
  <si>
    <t>Le fonctionnement de votre PUI conduit au recours à des heures supplémentaires de préparateurs chaque mois</t>
  </si>
  <si>
    <t>Le temps pharmacien est en adéquation avec les activités de la PUI et les horaires d'ouverture</t>
  </si>
  <si>
    <t>Votre PUI prépare des solutés de nutrition parentérale</t>
  </si>
  <si>
    <t>Votre PUI réalise des préparations hospitalières</t>
  </si>
  <si>
    <t>Votre PUI prépare des médicaments radiopharmaceutiques</t>
  </si>
  <si>
    <t>Votre PUI gère des médicaments pour des essais cliniques</t>
  </si>
  <si>
    <t>Votre PUI gère des médicaments sous ATU</t>
  </si>
  <si>
    <t>F.4</t>
  </si>
  <si>
    <t>F.5</t>
  </si>
  <si>
    <t>La PUI diffuse aux unités de soins plusieurs fois par an les recommandations relatives au bon usage des médicaments</t>
  </si>
  <si>
    <t>Une procédure définissant les modalités de réception des médicaments par la PUI est établie</t>
  </si>
  <si>
    <t>Les procédures qualité sont mises à jour et diffusées au personnel concerné de la PUI</t>
  </si>
  <si>
    <t>Une procédure définissant les modalités de  réalisation, d'étiquetage et de contrôle  des doses unitaires de médicaments est établie</t>
  </si>
  <si>
    <t>Une procédure décrit l'entretien des zones de stockage des médicaments</t>
  </si>
  <si>
    <t>Information/formation</t>
  </si>
  <si>
    <t>Chaque année, un document évaluant les besoins en formations est établi</t>
  </si>
  <si>
    <t>Une fiche de déclaration d'événement indésirable médicamenteux, de risque ou d'erreur médicamenteuse, est accessible dans un endroit connu de l'ensemble des personnels de votre PUI</t>
  </si>
  <si>
    <t>Le logiciel d'aide à la prescription permet l'analyse pharmaceutique</t>
  </si>
  <si>
    <t>L'analyse pharmaceutique est réalisée pour chaque médicament hors livret</t>
  </si>
  <si>
    <t>L'analyse pharmaceutique est réalisée pour chaque médicament à risque</t>
  </si>
  <si>
    <t>Un contrôle pharmaceutique est réalisé pour chaque lot de préparation ou de conditionnement unitaire réalisés par la PUI</t>
  </si>
  <si>
    <t>Préparation</t>
  </si>
  <si>
    <t>Administration et aide à la prise</t>
  </si>
  <si>
    <t>PUI</t>
  </si>
  <si>
    <t>Merci d'apporter des précisions concernant le remplissage du questionnaire</t>
  </si>
  <si>
    <t>Participation d'un préparateur en pharmacie</t>
  </si>
  <si>
    <t>Votre PUI reconstitue des chimiothérapies anticancéreuses</t>
  </si>
  <si>
    <t>Votre PUI réalise des préparations magistrales hors chimiothérapies anticancéreuses et hors nutrition parentérale</t>
  </si>
  <si>
    <t>Lors de la réception l'opérateur procède à un rapprochement entre BC/BL/Médicaments</t>
  </si>
  <si>
    <t>Dans la PUI, l'armoire réfrigérée peut contenir des produits non médicamenteux</t>
  </si>
  <si>
    <t>Contexte</t>
  </si>
  <si>
    <t>Le processus de « prise en charge médicamenteuse » combine des étapes pluridisciplinaires et interdépendantes visant à l’utilisation sécurisée, appropriée et efficace des médicaments chez le patient. Les établissements de santé sont tenus par l’arrêté du 6 avril 2011 d’analyser ce processus pour identifier à chaque étape les risques pouvant conduire à un événement indésirable, à une erreur médicamenteuse ou à un dysfonctionnement.</t>
  </si>
  <si>
    <t xml:space="preserve">Objectifs </t>
  </si>
  <si>
    <t>Archimed en pratique</t>
  </si>
  <si>
    <t>Outil ARCHIMED - PUI</t>
  </si>
  <si>
    <t>Un  plan de formation annuel est réalisé en fonction de ces besoins</t>
  </si>
  <si>
    <t>Un pharmacien de la PUI (au moins) fait partie du COMEDIMS</t>
  </si>
  <si>
    <t>H.2</t>
  </si>
  <si>
    <t>H.3</t>
  </si>
  <si>
    <t>Les conditions d'acheminement (équipements de transport) et les délais garantissent l'hygiène des médicaments</t>
  </si>
  <si>
    <t>Un contrôle des produits préparés en vue de la délivrance nominative est organisé à une fréquence adaptée</t>
  </si>
  <si>
    <t>Type de prise en charge</t>
  </si>
  <si>
    <t xml:space="preserve"> La PUI dispose d'un référent qualité formé au management de la qualité</t>
  </si>
  <si>
    <t xml:space="preserve">Le pharmacien réalisant l'analyse pharmaceutique est formé à cette activité </t>
  </si>
  <si>
    <t>Les conditions et les délais  de préparation sont adaptés et maîtrisés</t>
  </si>
  <si>
    <t xml:space="preserve">Le personnel réalisant la réception est qualifié </t>
  </si>
  <si>
    <t>La traçabilité du suivi des retraits de lot est assurée pour l'ensemble de l'établissement</t>
  </si>
  <si>
    <t>Les modalités de délivrance en urgences sont organisées par la PUI et sont regroupées dans un  "classeur procédures" (papier ou informatique)</t>
  </si>
  <si>
    <t>Délivrance</t>
  </si>
  <si>
    <t>Le personnel de la PUI est formé aux spécificités thérapeutiques, aux conditions particulières de manipulation et aux enjeux économiques des médicaments</t>
  </si>
  <si>
    <r>
      <t xml:space="preserve">Le pharmacien est informé de tout essai clinique réalisé au sein de l'établissement </t>
    </r>
    <r>
      <rPr>
        <i/>
        <sz val="10"/>
        <rFont val="Calibri"/>
        <family val="2"/>
      </rPr>
      <t>(si pas d'essai clinique répondre oui)</t>
    </r>
  </si>
  <si>
    <t>Toutes les actions correctrices décidées durant ces réunions pluridisciplinaires sont mises en place dans le délai prévu</t>
  </si>
  <si>
    <r>
      <t>Il existe des procédures de sauvegarde des prescriptions médicales (historique...) (</t>
    </r>
    <r>
      <rPr>
        <i/>
        <sz val="10"/>
        <rFont val="Calibri"/>
        <family val="2"/>
      </rPr>
      <t>en absence d'informatisation répondre oui</t>
    </r>
    <r>
      <rPr>
        <sz val="10"/>
        <rFont val="Calibri"/>
        <family val="2"/>
      </rPr>
      <t>)</t>
    </r>
  </si>
  <si>
    <r>
      <t>Il existe des procédures de solutions dégradées en cas de panne informatique (</t>
    </r>
    <r>
      <rPr>
        <i/>
        <sz val="10"/>
        <rFont val="Calibri"/>
        <family val="2"/>
      </rPr>
      <t>en absence d'informatisation répondre oui</t>
    </r>
    <r>
      <rPr>
        <sz val="10"/>
        <rFont val="Calibri"/>
        <family val="2"/>
      </rPr>
      <t>)</t>
    </r>
  </si>
  <si>
    <r>
      <t>La PUI a connaissance de cette procédure et l'applique (</t>
    </r>
    <r>
      <rPr>
        <i/>
        <sz val="10"/>
        <rFont val="Calibri"/>
        <family val="2"/>
      </rPr>
      <t>en absence d'informatisation répondre oui</t>
    </r>
    <r>
      <rPr>
        <sz val="10"/>
        <rFont val="Calibri"/>
        <family val="2"/>
      </rPr>
      <t>)</t>
    </r>
  </si>
  <si>
    <r>
      <t xml:space="preserve">Toute modification de logiciel fait l'objet d'une validation avant remise en fonctionnement </t>
    </r>
    <r>
      <rPr>
        <i/>
        <sz val="10"/>
        <rFont val="Calibri"/>
        <family val="2"/>
      </rPr>
      <t>(en absence d'informatisation répondre oui)</t>
    </r>
  </si>
  <si>
    <r>
      <t xml:space="preserve">Synergies </t>
    </r>
    <r>
      <rPr>
        <b/>
        <sz val="10"/>
        <color indexed="10"/>
        <rFont val="Calibri"/>
        <family val="2"/>
      </rPr>
      <t xml:space="preserve"> </t>
    </r>
    <r>
      <rPr>
        <b/>
        <sz val="10"/>
        <rFont val="Calibri"/>
        <family val="2"/>
      </rPr>
      <t>PUI - unité de soins</t>
    </r>
  </si>
  <si>
    <t xml:space="preserve">L'analyse pharmaceutique est réalisée pour le traitement complet pour 0%, 20%, 40%, 60%, 80%, 100% des lits </t>
  </si>
  <si>
    <t>Lors des inventaires ou rangements, des erreurs sont mises en évidence (erreurs d'emplacement, mélange de dosage, mélange avec les traitements personnels des patients…)</t>
  </si>
  <si>
    <t>La délivrance nominative après analyse pharmaceutique et validation pharmaceutique de la prescription complète concerne 0%, 20%, 40%, 60%, 80%, 100% des lits</t>
  </si>
  <si>
    <t xml:space="preserve">Les doses fractionnées (demi ou quart) sont délivrées en conditionnement unitaire identifiable </t>
  </si>
  <si>
    <r>
      <t>Une consigne ou une r</t>
    </r>
    <r>
      <rPr>
        <sz val="10"/>
        <rFont val="Calibri"/>
        <family val="2"/>
      </rPr>
      <t xml:space="preserve">ègle écrite prévoit que le préparateur informe l'infirmière de l'unité de soins de l'absence d'une spécialité commandée ou prescrite </t>
    </r>
  </si>
  <si>
    <t>La délivrance des médicaments hors livret est nominative et précédée d'une analyse pharmaceutique</t>
  </si>
  <si>
    <r>
      <t>Un double contrôle des préparations de commande ou des préparations des pil</t>
    </r>
    <r>
      <rPr>
        <sz val="10"/>
        <rFont val="Calibri"/>
        <family val="2"/>
      </rPr>
      <t>uliers est réalisé à une fréquence adaptée</t>
    </r>
  </si>
  <si>
    <t>O.6</t>
  </si>
  <si>
    <t>O.7</t>
  </si>
  <si>
    <t>O.8</t>
  </si>
  <si>
    <t>O.9</t>
  </si>
  <si>
    <t>Stockage et  gestion de stock</t>
  </si>
  <si>
    <r>
      <t>Le personnel prenant des gardes et/ou des astreintes est formé à la manipulation des systèmes de stockage et au rangement (coffres à stup</t>
    </r>
    <r>
      <rPr>
        <sz val="10"/>
        <rFont val="Calibri"/>
        <family val="2"/>
      </rPr>
      <t>éfiants, automates..) (</t>
    </r>
    <r>
      <rPr>
        <i/>
        <sz val="10"/>
        <rFont val="Calibri"/>
        <family val="2"/>
      </rPr>
      <t>si non concerné par les gardes et/ou astreintes répondre oui)</t>
    </r>
  </si>
  <si>
    <t>Oui / Non</t>
  </si>
  <si>
    <t>Ü</t>
  </si>
  <si>
    <t>M.4</t>
  </si>
  <si>
    <t>M.5</t>
  </si>
  <si>
    <t>Votre unité</t>
  </si>
  <si>
    <t>Typologie de votre unité</t>
  </si>
  <si>
    <t>Participation d'un cadre préparateur (ou FF)</t>
  </si>
  <si>
    <t>Les risques sont classés en risques structurels, en risques spécifiquement associés au circuit physique du médicament et en risques associés à la prise en charge médicamenteuse du patient (prescription, dispensation, administration, information).
L’outil doit être renseigné au cours d’une réunion pluridisciplinaire d’environ deux heures par questionnaire.
Le(s) pharmacien(s) en charge du circuit du médicament, un cadre préparateur, un(e) préparateur(trice), un représentant du personnel chargé du transport intra-hospitalier des médicaments et le référent qualité (s’il existe) doivent au minimum participer à la réunion.</t>
  </si>
  <si>
    <t>Participation d'un référent qualité</t>
  </si>
  <si>
    <t>Les formes orales sont délivrées en doses unitaires identifiables</t>
  </si>
  <si>
    <r>
      <t>L'établissement a souscrit un contrat de maintenance (hotline, délai d'intervention déterminé) (</t>
    </r>
    <r>
      <rPr>
        <i/>
        <sz val="10"/>
        <rFont val="Calibri"/>
        <family val="2"/>
      </rPr>
      <t>en absence d'informatisation répondre oui)</t>
    </r>
  </si>
  <si>
    <t>Dans votre PUI, à activité constante, la charge de travail des préparateurs absents est répartie sur d'autres catégories de personnel</t>
  </si>
  <si>
    <t xml:space="preserve">Les délégations de responsabilités au sein de la PUI sont  consignées dans un document écrit, disponibles sous fomat papier ou informatique, accessibles et connues </t>
  </si>
  <si>
    <t>La délivrance des médicaments à risque est nominative et précédée d'une analyse pharmaceutique</t>
  </si>
  <si>
    <t xml:space="preserve">Le transport des médicaments de la PUI aux unités de soins préserve les conditions de conservation (chaîne du froid, stabilité...) </t>
  </si>
  <si>
    <t>L'accès au dossier du patient (bilan biologique…) est possible lors de l'analyse pharmaceutique</t>
  </si>
  <si>
    <t>Une procédure définissant les modalités de dispensation pour chaque unité de soins est établie</t>
  </si>
  <si>
    <t>Une consigne ou une règle écrite prévoit qu'on ne peut pas déranger le préparateur  lorsqu'il prépare des piluliers ou une commande d'une unité de soins</t>
  </si>
  <si>
    <t>Les produits de la chaîne du froid font l'objet d'un traitement prioritaire</t>
  </si>
  <si>
    <t>La zone de réception est identifiée et permet une organisation adaptée des flux</t>
  </si>
  <si>
    <t>La température des locaux de stockage est maîtrisée (conformité et suivi)</t>
  </si>
  <si>
    <t>La gestion de stock est organisée (inventaires tournants et/ou ciblés, retrait des périmés)</t>
  </si>
  <si>
    <t>Les seuils de déclenchement des commandes sont adaptés pour éviter toute rupture de stock</t>
  </si>
  <si>
    <t>Un pharmacien référent a été désigné pour chaque unité de soins</t>
  </si>
  <si>
    <t>Un préparateur référent a été désigné pour chaque unité de soins</t>
  </si>
  <si>
    <t>Non concerné</t>
  </si>
  <si>
    <t>Protocoles/procédures générales</t>
  </si>
  <si>
    <r>
      <t>Les modalités de mise en place et de déroulement des essais cliniques au sein de l'établissement sont regroupées dans un "classeur essais cliniques" (papier ou informatique) (</t>
    </r>
    <r>
      <rPr>
        <i/>
        <sz val="10"/>
        <rFont val="Calibri"/>
        <family val="2"/>
      </rPr>
      <t>si pas d'essai clinique répondre oui)</t>
    </r>
  </si>
  <si>
    <t>Les modalités de transport sont établies et sont regroupées dans un "classeur procédures" (papier ou informatique)</t>
  </si>
  <si>
    <t>Les locaux sont adaptés aux activités de la PUI (réception, stockage…)</t>
  </si>
  <si>
    <t>La gestion des non conformités est organisée (signalement, enregistrement, suivi...) dans l'ensemble des secteurs de la PUI (réception, stockage, délivrance, préparation...)</t>
  </si>
  <si>
    <t>Tout personnel de la PUI est préalablement formé et habilité à l'exercice de son activité</t>
  </si>
  <si>
    <t>L'ensemble du personnel de la PUI bénéficie de séances de sensibilisation aux erreurs médicamenteuses</t>
  </si>
  <si>
    <t>Des réunions d'analyse des erreurs médicamenteuses avérées ou évitées ont lieu plusieurs fois par an entre les unités de soins et la PUI</t>
  </si>
  <si>
    <t>La PUI élabore la liste des médicaments à risque avec les unités de soins et a mis en place des dispositions spécifiques de  gestion/préparation/validation pharmaceutique/dispensation</t>
  </si>
  <si>
    <t>Le transport des médicaments de la PUI aux unités de soins garantit la sécurité par un système de fermeture approprié et préserve la confidentialité</t>
  </si>
  <si>
    <r>
      <t>Un contrôle des préparations de commande</t>
    </r>
    <r>
      <rPr>
        <sz val="10"/>
        <rFont val="Calibri"/>
        <family val="2"/>
      </rPr>
      <t xml:space="preserve"> est réalisé à une fréquence adaptée</t>
    </r>
  </si>
  <si>
    <t>Les modifications introduites au livret thérapeutique par les changements de références sont gérées dans le cadre d'une  procédure</t>
  </si>
  <si>
    <t>Des personnes non formées passent des commandes de réapprovisionnement de médicaments</t>
  </si>
  <si>
    <t>Une zone réservée à l'isolement des produits non conformes est identifiée (retours, périmés, retraits de lot...)</t>
  </si>
  <si>
    <t>En cas de rupture de stock ou de difficultés d'approvisionnement dans une spécialité, une organisation spécifique est mise en place au sein de l'établissement</t>
  </si>
  <si>
    <t xml:space="preserve">Il existe une organisation qui permet la diffusion sans délai des informations relatives aux retraits de lot auprès des utilisateurs </t>
  </si>
  <si>
    <r>
      <t xml:space="preserve">                                                 Le présent questionnaire proposé par l'ARS Île-de-France a été élaboré et enrichi à partir de
                                                 l'outil INTER DIAG Médicaments</t>
    </r>
    <r>
      <rPr>
        <vertAlign val="superscript"/>
        <sz val="10"/>
        <rFont val="Arial"/>
        <family val="2"/>
      </rPr>
      <t>®</t>
    </r>
    <r>
      <rPr>
        <sz val="10"/>
        <rFont val="Calibri"/>
        <family val="2"/>
      </rPr>
      <t xml:space="preserve"> publié par l'ANAP (téléchargement libre sur ww.anap.fr).
L'objectif est d’aider les établissements à identifier, au travers des critères abordés, des niveaux de risque (sans pondération de criticité) tant au niveau de la Pharmacie à usage intérieur (PUI) qu’au niveau des différentes unités de soins. Cet outil diagnostic doit aider à dégager les enjeux, à planifier et à mener les actions d’amélioration nécessaires ; enfin à en mesurer  la progression.</t>
    </r>
  </si>
</sst>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
    <numFmt numFmtId="174" formatCode="0.0000"/>
    <numFmt numFmtId="175" formatCode="0.00000"/>
    <numFmt numFmtId="176" formatCode="&quot;Vrai&quot;;&quot;Vrai&quot;;&quot;Faux&quot;"/>
    <numFmt numFmtId="177" formatCode="&quot;Actif&quot;;&quot;Actif&quot;;&quot;Inactif&quot;"/>
    <numFmt numFmtId="178" formatCode="0.0000000"/>
    <numFmt numFmtId="179" formatCode="0.00000000"/>
    <numFmt numFmtId="180" formatCode="0.000000"/>
    <numFmt numFmtId="181" formatCode="00"/>
    <numFmt numFmtId="182" formatCode="#,##0.0"/>
    <numFmt numFmtId="183" formatCode="#&quot; jours&quot;"/>
    <numFmt numFmtId="184" formatCode="#&quot; jour&quot;"/>
    <numFmt numFmtId="185" formatCode="0&quot; min&quot;"/>
    <numFmt numFmtId="186" formatCode="h:mm;@"/>
    <numFmt numFmtId="187" formatCode="[$-40C]dddd\ d\ mmmm\ yyyy"/>
    <numFmt numFmtId="188" formatCode="0.0%"/>
    <numFmt numFmtId="189" formatCode="#,##0.00\ &quot;€&quot;"/>
    <numFmt numFmtId="190" formatCode="#,##0&quot;h&quot;"/>
    <numFmt numFmtId="191" formatCode="0.00&quot;h&quot;"/>
    <numFmt numFmtId="192" formatCode="0&quot; j&quot;"/>
    <numFmt numFmtId="193" formatCode="0.000%"/>
    <numFmt numFmtId="194" formatCode="0.0&quot; j&quot;"/>
    <numFmt numFmtId="195" formatCode="#,##0.00&quot;h&quot;"/>
    <numFmt numFmtId="196" formatCode="#,##0.00&quot; ETP&quot;"/>
    <numFmt numFmtId="197" formatCode="0&quot; n&quot;"/>
    <numFmt numFmtId="198" formatCode="0.00&quot;  ETP&quot;"/>
    <numFmt numFmtId="199" formatCode="#,##0.0&quot; j&quot;"/>
    <numFmt numFmtId="200" formatCode="0.0&quot;  ETP&quot;"/>
    <numFmt numFmtId="201" formatCode="h:mm:ss;@"/>
    <numFmt numFmtId="202" formatCode="[$-40C]d\ mmmm\ yyyy;@"/>
    <numFmt numFmtId="203" formatCode="#,##0\ &quot;€&quot;"/>
    <numFmt numFmtId="204" formatCode="0&quot;  minutes&quot;"/>
    <numFmt numFmtId="205" formatCode="0&quot;  min&quot;"/>
    <numFmt numFmtId="206" formatCode="0&quot; heures/ETP&quot;"/>
    <numFmt numFmtId="207" formatCode="0,000&quot; heures/ETP&quot;"/>
    <numFmt numFmtId="208" formatCode="0.000000000"/>
    <numFmt numFmtId="209" formatCode="##"/>
    <numFmt numFmtId="210" formatCode="0#"/>
    <numFmt numFmtId="211" formatCode="000"/>
    <numFmt numFmtId="212" formatCode="ddd\ dd\ mmm\ yy"/>
    <numFmt numFmtId="213" formatCode="mmm\-yyyy"/>
    <numFmt numFmtId="214" formatCode="mmm\ yy"/>
    <numFmt numFmtId="215" formatCode="mmm\ yyyy"/>
    <numFmt numFmtId="216" formatCode="[$-F800]dddd\,\ mmmm\ dd\,\ yyyy"/>
    <numFmt numFmtId="217" formatCode="#&quot; heures&quot;"/>
    <numFmt numFmtId="218" formatCode="[$€-2]\ #,##0.00_);[Red]\([$€-2]\ #,##0.00\)"/>
  </numFmts>
  <fonts count="41">
    <font>
      <sz val="10"/>
      <name val="Arial"/>
      <family val="0"/>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9"/>
      <name val="Calibri"/>
      <family val="2"/>
    </font>
    <font>
      <b/>
      <sz val="14"/>
      <color indexed="9"/>
      <name val="Calibri"/>
      <family val="2"/>
    </font>
    <font>
      <b/>
      <sz val="10"/>
      <name val="Calibri"/>
      <family val="2"/>
    </font>
    <font>
      <sz val="10"/>
      <name val="Calibri"/>
      <family val="2"/>
    </font>
    <font>
      <sz val="10"/>
      <color indexed="9"/>
      <name val="Calibri"/>
      <family val="2"/>
    </font>
    <font>
      <i/>
      <sz val="10"/>
      <name val="Calibri"/>
      <family val="2"/>
    </font>
    <font>
      <sz val="10"/>
      <color indexed="24"/>
      <name val="Calibri"/>
      <family val="2"/>
    </font>
    <font>
      <i/>
      <sz val="29"/>
      <color indexed="24"/>
      <name val="Calibri"/>
      <family val="2"/>
    </font>
    <font>
      <b/>
      <i/>
      <sz val="10"/>
      <name val="Calibri"/>
      <family val="2"/>
    </font>
    <font>
      <b/>
      <sz val="10"/>
      <color indexed="24"/>
      <name val="Calibri"/>
      <family val="2"/>
    </font>
    <font>
      <b/>
      <sz val="14"/>
      <color indexed="24"/>
      <name val="Calibri"/>
      <family val="2"/>
    </font>
    <font>
      <b/>
      <sz val="18"/>
      <color indexed="24"/>
      <name val="Calibri"/>
      <family val="2"/>
    </font>
    <font>
      <b/>
      <sz val="14"/>
      <color indexed="28"/>
      <name val="Calibri"/>
      <family val="2"/>
    </font>
    <font>
      <b/>
      <i/>
      <sz val="11"/>
      <name val="Calibri"/>
      <family val="2"/>
    </font>
    <font>
      <b/>
      <sz val="10"/>
      <color indexed="10"/>
      <name val="Calibri"/>
      <family val="2"/>
    </font>
    <font>
      <sz val="10"/>
      <color indexed="24"/>
      <name val="Wingdings"/>
      <family val="0"/>
    </font>
    <font>
      <vertAlign val="superscript"/>
      <sz val="10"/>
      <name val="Arial"/>
      <family val="2"/>
    </font>
    <font>
      <sz val="8"/>
      <color indexed="8"/>
      <name val="Calibri"/>
      <family val="0"/>
    </font>
    <font>
      <sz val="10.75"/>
      <color indexed="8"/>
      <name val="Calibri"/>
      <family val="0"/>
    </font>
    <font>
      <sz val="9.2"/>
      <color indexed="8"/>
      <name val="Calibri"/>
      <family val="0"/>
    </font>
    <font>
      <sz val="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24"/>
        <bgColor indexed="64"/>
      </patternFill>
    </fill>
    <fill>
      <patternFill patternType="solid">
        <fgColor indexed="28"/>
        <bgColor indexed="64"/>
      </patternFill>
    </fill>
  </fills>
  <borders count="23">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22"/>
      </top>
      <bottom style="thin">
        <color indexed="22"/>
      </bottom>
    </border>
    <border>
      <left>
        <color indexed="63"/>
      </left>
      <right>
        <color indexed="63"/>
      </right>
      <top>
        <color indexed="63"/>
      </top>
      <bottom style="thin">
        <color indexed="22"/>
      </bottom>
    </border>
    <border>
      <left>
        <color indexed="63"/>
      </left>
      <right style="thin">
        <color indexed="22"/>
      </right>
      <top style="thin">
        <color indexed="22"/>
      </top>
      <bottom style="thin">
        <color indexed="22"/>
      </bottom>
    </border>
    <border diagonalUp="1">
      <left style="thin">
        <color indexed="22"/>
      </left>
      <right style="thin">
        <color indexed="22"/>
      </right>
      <top style="thin">
        <color indexed="22"/>
      </top>
      <bottom style="thin">
        <color indexed="22"/>
      </bottom>
      <diagonal style="thin"/>
    </border>
    <border>
      <left style="thin">
        <color indexed="22"/>
      </left>
      <right style="thin">
        <color indexed="22"/>
      </right>
      <top>
        <color indexed="63"/>
      </top>
      <bottom style="thin">
        <color indexed="22"/>
      </bottom>
    </border>
    <border>
      <left style="medium"/>
      <right style="medium"/>
      <top style="medium"/>
      <bottom style="medium"/>
    </border>
    <border diagonalUp="1">
      <left style="thin">
        <color indexed="22"/>
      </left>
      <right style="thin">
        <color indexed="22"/>
      </right>
      <top>
        <color indexed="63"/>
      </top>
      <bottom style="thin">
        <color indexed="22"/>
      </bottom>
      <diagonal style="thin"/>
    </border>
    <border diagonalUp="1">
      <left style="medium"/>
      <right style="medium"/>
      <top style="medium"/>
      <bottom style="medium"/>
      <diagonal style="thin"/>
    </border>
    <border>
      <left style="medium"/>
      <right style="medium"/>
      <top>
        <color indexed="63"/>
      </top>
      <bottom style="medium"/>
    </border>
    <border diagonalUp="1">
      <left style="thin">
        <color indexed="22"/>
      </left>
      <right>
        <color indexed="63"/>
      </right>
      <top style="thin">
        <color indexed="22"/>
      </top>
      <bottom style="thin">
        <color indexed="22"/>
      </bottom>
      <diagonal style="thin"/>
    </border>
    <border diagonalUp="1">
      <left>
        <color indexed="63"/>
      </left>
      <right>
        <color indexed="63"/>
      </right>
      <top>
        <color indexed="63"/>
      </top>
      <bottom>
        <color indexed="63"/>
      </bottom>
      <diagonal style="thin"/>
    </border>
    <border>
      <left style="thin">
        <color indexed="22"/>
      </left>
      <right style="thin">
        <color indexed="22"/>
      </right>
      <top style="medium"/>
      <bottom style="thin">
        <color indexed="22"/>
      </bottom>
    </border>
    <border>
      <left>
        <color indexed="63"/>
      </left>
      <right>
        <color indexed="63"/>
      </right>
      <top style="thin">
        <color indexed="2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0" borderId="0" applyNumberFormat="0" applyFill="0" applyBorder="0" applyAlignment="0" applyProtection="0"/>
    <xf numFmtId="0" fontId="6" fillId="20" borderId="1" applyNumberFormat="0" applyAlignment="0" applyProtection="0"/>
    <xf numFmtId="0" fontId="7" fillId="0" borderId="2" applyNumberFormat="0" applyFill="0" applyAlignment="0" applyProtection="0"/>
    <xf numFmtId="0" fontId="3" fillId="21" borderId="3" applyNumberFormat="0" applyFont="0" applyAlignment="0" applyProtection="0"/>
    <xf numFmtId="0" fontId="8" fillId="7" borderId="1" applyNumberFormat="0" applyAlignment="0" applyProtection="0"/>
    <xf numFmtId="0" fontId="9"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22" borderId="0" applyNumberFormat="0" applyBorder="0" applyAlignment="0" applyProtection="0"/>
    <xf numFmtId="0" fontId="23" fillId="0" borderId="0">
      <alignment/>
      <protection/>
    </xf>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88">
    <xf numFmtId="0" fontId="0" fillId="0" borderId="0" xfId="0" applyAlignment="1">
      <alignment/>
    </xf>
    <xf numFmtId="49" fontId="25" fillId="0" borderId="10" xfId="52" applyNumberFormat="1" applyFont="1" applyBorder="1" applyAlignment="1" applyProtection="1">
      <alignment horizontal="right" vertical="center" wrapText="1"/>
      <protection locked="0"/>
    </xf>
    <xf numFmtId="0" fontId="22" fillId="0" borderId="3" xfId="52" applyFont="1" applyFill="1" applyBorder="1" applyAlignment="1" applyProtection="1">
      <alignment horizontal="center" vertical="center" wrapText="1"/>
      <protection locked="0"/>
    </xf>
    <xf numFmtId="49" fontId="26" fillId="0" borderId="0" xfId="52" applyNumberFormat="1" applyFont="1" applyAlignment="1" applyProtection="1">
      <alignment vertical="center" wrapText="1"/>
      <protection/>
    </xf>
    <xf numFmtId="0" fontId="26" fillId="0" borderId="0" xfId="52" applyFont="1" applyAlignment="1" applyProtection="1">
      <alignment vertical="center"/>
      <protection/>
    </xf>
    <xf numFmtId="0" fontId="26" fillId="22" borderId="0" xfId="52" applyFont="1" applyFill="1" applyAlignment="1" applyProtection="1">
      <alignment vertical="center"/>
      <protection/>
    </xf>
    <xf numFmtId="49" fontId="20" fillId="24" borderId="11" xfId="52" applyNumberFormat="1" applyFont="1" applyFill="1" applyBorder="1" applyAlignment="1" applyProtection="1">
      <alignment vertical="center" wrapText="1"/>
      <protection/>
    </xf>
    <xf numFmtId="0" fontId="21" fillId="24" borderId="11" xfId="52" applyFont="1" applyFill="1" applyBorder="1" applyAlignment="1" applyProtection="1">
      <alignment horizontal="center" vertical="center" wrapText="1"/>
      <protection/>
    </xf>
    <xf numFmtId="49" fontId="24" fillId="24" borderId="11" xfId="52" applyNumberFormat="1" applyFont="1" applyFill="1" applyBorder="1" applyAlignment="1" applyProtection="1">
      <alignment vertical="center"/>
      <protection/>
    </xf>
    <xf numFmtId="0" fontId="23" fillId="0" borderId="0" xfId="52" applyAlignment="1" applyProtection="1">
      <alignment vertical="center"/>
      <protection/>
    </xf>
    <xf numFmtId="0" fontId="23" fillId="22" borderId="0" xfId="52" applyFont="1" applyFill="1" applyAlignment="1" applyProtection="1">
      <alignment vertical="center"/>
      <protection/>
    </xf>
    <xf numFmtId="0" fontId="23" fillId="22" borderId="0" xfId="52" applyFill="1" applyAlignment="1" applyProtection="1">
      <alignment vertical="center"/>
      <protection/>
    </xf>
    <xf numFmtId="49" fontId="23" fillId="0" borderId="0" xfId="52" applyNumberFormat="1" applyAlignment="1" applyProtection="1">
      <alignment vertical="center"/>
      <protection/>
    </xf>
    <xf numFmtId="49" fontId="23" fillId="0" borderId="0" xfId="52" applyNumberFormat="1" applyAlignment="1" applyProtection="1">
      <alignment vertical="center" wrapText="1"/>
      <protection/>
    </xf>
    <xf numFmtId="0" fontId="23" fillId="0" borderId="0" xfId="52" applyAlignment="1" applyProtection="1">
      <alignment horizontal="center" vertical="center" wrapText="1"/>
      <protection/>
    </xf>
    <xf numFmtId="0" fontId="24" fillId="25" borderId="0" xfId="52" applyFont="1" applyFill="1" applyAlignment="1" applyProtection="1">
      <alignment horizontal="left" vertical="center"/>
      <protection/>
    </xf>
    <xf numFmtId="49" fontId="24" fillId="25" borderId="11" xfId="52" applyNumberFormat="1" applyFont="1" applyFill="1" applyBorder="1" applyAlignment="1" applyProtection="1">
      <alignment horizontal="left" vertical="center"/>
      <protection/>
    </xf>
    <xf numFmtId="49" fontId="22" fillId="13" borderId="12" xfId="52" applyNumberFormat="1" applyFont="1" applyFill="1" applyBorder="1" applyAlignment="1" applyProtection="1">
      <alignment vertical="center" wrapText="1"/>
      <protection/>
    </xf>
    <xf numFmtId="0" fontId="22" fillId="13" borderId="3" xfId="52" applyFont="1" applyFill="1" applyBorder="1" applyAlignment="1" applyProtection="1">
      <alignment horizontal="center" vertical="center" wrapText="1"/>
      <protection/>
    </xf>
    <xf numFmtId="0" fontId="23" fillId="0" borderId="0" xfId="52" applyFont="1" applyAlignment="1" applyProtection="1">
      <alignment vertical="center"/>
      <protection/>
    </xf>
    <xf numFmtId="9" fontId="23" fillId="22" borderId="0" xfId="53" applyFont="1" applyFill="1" applyAlignment="1" applyProtection="1">
      <alignment vertical="center"/>
      <protection/>
    </xf>
    <xf numFmtId="9" fontId="28" fillId="13" borderId="10" xfId="53" applyFont="1" applyFill="1" applyBorder="1" applyAlignment="1" applyProtection="1">
      <alignment horizontal="right" vertical="center"/>
      <protection/>
    </xf>
    <xf numFmtId="49" fontId="23" fillId="0" borderId="0" xfId="52" applyNumberFormat="1" applyFont="1" applyAlignment="1" applyProtection="1">
      <alignment horizontal="center" vertical="center"/>
      <protection/>
    </xf>
    <xf numFmtId="49" fontId="23" fillId="0" borderId="0" xfId="52" applyNumberFormat="1" applyAlignment="1" applyProtection="1">
      <alignment horizontal="center" vertical="center"/>
      <protection/>
    </xf>
    <xf numFmtId="49" fontId="26" fillId="0" borderId="0" xfId="52" applyNumberFormat="1" applyFont="1" applyAlignment="1" applyProtection="1">
      <alignment horizontal="center" vertical="center"/>
      <protection/>
    </xf>
    <xf numFmtId="49" fontId="20" fillId="24" borderId="11" xfId="52" applyNumberFormat="1" applyFont="1" applyFill="1" applyBorder="1" applyAlignment="1" applyProtection="1">
      <alignment horizontal="center" vertical="center"/>
      <protection/>
    </xf>
    <xf numFmtId="49" fontId="21" fillId="25" borderId="11" xfId="52" applyNumberFormat="1" applyFont="1" applyFill="1" applyBorder="1" applyAlignment="1" applyProtection="1">
      <alignment horizontal="center" vertical="center"/>
      <protection/>
    </xf>
    <xf numFmtId="49" fontId="27" fillId="0" borderId="0" xfId="52" applyNumberFormat="1" applyFont="1" applyAlignment="1" applyProtection="1">
      <alignment horizontal="right" vertical="center"/>
      <protection/>
    </xf>
    <xf numFmtId="0" fontId="23" fillId="0" borderId="12" xfId="52" applyNumberFormat="1" applyFont="1" applyBorder="1" applyAlignment="1" applyProtection="1">
      <alignment vertical="center" wrapText="1"/>
      <protection/>
    </xf>
    <xf numFmtId="0" fontId="26" fillId="0" borderId="0" xfId="52" applyNumberFormat="1" applyFont="1" applyAlignment="1" applyProtection="1">
      <alignment vertical="center" wrapText="1"/>
      <protection/>
    </xf>
    <xf numFmtId="0" fontId="20" fillId="24" borderId="11" xfId="52" applyNumberFormat="1" applyFont="1" applyFill="1" applyBorder="1" applyAlignment="1" applyProtection="1">
      <alignment vertical="center"/>
      <protection/>
    </xf>
    <xf numFmtId="0" fontId="22" fillId="13" borderId="12" xfId="52" applyNumberFormat="1" applyFont="1" applyFill="1" applyBorder="1" applyAlignment="1" applyProtection="1">
      <alignment vertical="center" wrapText="1"/>
      <protection/>
    </xf>
    <xf numFmtId="0" fontId="23" fillId="0" borderId="12" xfId="52" applyNumberFormat="1" applyBorder="1" applyAlignment="1" applyProtection="1">
      <alignment vertical="center" wrapText="1"/>
      <protection/>
    </xf>
    <xf numFmtId="0" fontId="23" fillId="0" borderId="0" xfId="52" applyNumberFormat="1" applyAlignment="1" applyProtection="1">
      <alignment vertical="center" wrapText="1"/>
      <protection/>
    </xf>
    <xf numFmtId="0" fontId="21" fillId="25" borderId="0" xfId="52" applyNumberFormat="1" applyFont="1" applyFill="1" applyAlignment="1" applyProtection="1">
      <alignment vertical="center"/>
      <protection/>
    </xf>
    <xf numFmtId="49" fontId="23" fillId="0" borderId="12" xfId="52" applyNumberFormat="1" applyFont="1" applyBorder="1" applyAlignment="1" applyProtection="1">
      <alignment vertical="center" wrapText="1"/>
      <protection/>
    </xf>
    <xf numFmtId="49" fontId="20" fillId="24" borderId="11" xfId="52" applyNumberFormat="1" applyFont="1" applyFill="1" applyBorder="1" applyAlignment="1" applyProtection="1">
      <alignment horizontal="right" vertical="center" wrapText="1"/>
      <protection/>
    </xf>
    <xf numFmtId="49" fontId="29" fillId="0" borderId="0" xfId="52" applyNumberFormat="1" applyFont="1" applyAlignment="1" applyProtection="1">
      <alignment horizontal="center" vertical="center"/>
      <protection/>
    </xf>
    <xf numFmtId="49" fontId="29" fillId="0" borderId="0" xfId="52" applyNumberFormat="1" applyFont="1" applyAlignment="1" applyProtection="1">
      <alignment vertical="center"/>
      <protection/>
    </xf>
    <xf numFmtId="0" fontId="29" fillId="0" borderId="0" xfId="52" applyFont="1" applyAlignment="1" applyProtection="1">
      <alignment vertical="center"/>
      <protection/>
    </xf>
    <xf numFmtId="0" fontId="29" fillId="0" borderId="0" xfId="52" applyFont="1" applyAlignment="1" applyProtection="1">
      <alignment horizontal="center" vertical="center"/>
      <protection/>
    </xf>
    <xf numFmtId="0" fontId="29" fillId="22" borderId="0" xfId="52" applyFont="1" applyFill="1" applyAlignment="1" applyProtection="1">
      <alignment vertical="center"/>
      <protection/>
    </xf>
    <xf numFmtId="49" fontId="25" fillId="0" borderId="10" xfId="52" applyNumberFormat="1" applyFont="1" applyBorder="1" applyAlignment="1" applyProtection="1">
      <alignment horizontal="right" vertical="center" wrapText="1"/>
      <protection/>
    </xf>
    <xf numFmtId="0" fontId="22" fillId="0" borderId="13" xfId="52" applyFont="1" applyFill="1" applyBorder="1" applyAlignment="1" applyProtection="1">
      <alignment horizontal="center" vertical="center" wrapText="1"/>
      <protection/>
    </xf>
    <xf numFmtId="9" fontId="22" fillId="0" borderId="3" xfId="52" applyNumberFormat="1" applyFont="1" applyFill="1" applyBorder="1" applyAlignment="1" applyProtection="1">
      <alignment horizontal="center" vertical="center" wrapText="1"/>
      <protection/>
    </xf>
    <xf numFmtId="0" fontId="22" fillId="0" borderId="13" xfId="52" applyFont="1" applyFill="1" applyBorder="1" applyAlignment="1" applyProtection="1">
      <alignment horizontal="center" vertical="center" wrapText="1"/>
      <protection/>
    </xf>
    <xf numFmtId="49" fontId="31" fillId="0" borderId="0" xfId="52" applyNumberFormat="1" applyFont="1" applyFill="1" applyBorder="1" applyAlignment="1" applyProtection="1">
      <alignment horizontal="center" vertical="center"/>
      <protection/>
    </xf>
    <xf numFmtId="0" fontId="31" fillId="0" borderId="0" xfId="52" applyNumberFormat="1" applyFont="1" applyFill="1" applyBorder="1" applyAlignment="1" applyProtection="1">
      <alignment vertical="center"/>
      <protection/>
    </xf>
    <xf numFmtId="0" fontId="30" fillId="0" borderId="0" xfId="52" applyFont="1" applyFill="1" applyBorder="1" applyAlignment="1" applyProtection="1">
      <alignment horizontal="center" vertical="center" wrapText="1"/>
      <protection/>
    </xf>
    <xf numFmtId="49" fontId="26" fillId="0" borderId="0" xfId="52" applyNumberFormat="1" applyFont="1" applyFill="1" applyBorder="1" applyAlignment="1" applyProtection="1">
      <alignment vertical="center"/>
      <protection/>
    </xf>
    <xf numFmtId="9" fontId="22" fillId="0" borderId="14" xfId="52" applyNumberFormat="1" applyFont="1" applyFill="1" applyBorder="1" applyAlignment="1" applyProtection="1">
      <alignment horizontal="center" vertical="center" wrapText="1"/>
      <protection/>
    </xf>
    <xf numFmtId="49" fontId="32" fillId="0" borderId="0" xfId="52" applyNumberFormat="1" applyFont="1" applyFill="1" applyBorder="1" applyAlignment="1" applyProtection="1">
      <alignment horizontal="center" vertical="center"/>
      <protection/>
    </xf>
    <xf numFmtId="0" fontId="32" fillId="0" borderId="0" xfId="52" applyNumberFormat="1" applyFont="1" applyFill="1" applyBorder="1" applyAlignment="1" applyProtection="1">
      <alignment vertical="center"/>
      <protection/>
    </xf>
    <xf numFmtId="9" fontId="28" fillId="0" borderId="0" xfId="53" applyFont="1" applyFill="1" applyBorder="1" applyAlignment="1" applyProtection="1">
      <alignment horizontal="right" vertical="center"/>
      <protection/>
    </xf>
    <xf numFmtId="49" fontId="23" fillId="0" borderId="0" xfId="52" applyNumberFormat="1" applyBorder="1" applyAlignment="1" applyProtection="1">
      <alignment horizontal="center" vertical="center"/>
      <protection/>
    </xf>
    <xf numFmtId="0" fontId="23" fillId="0" borderId="0" xfId="52" applyNumberFormat="1" applyBorder="1" applyAlignment="1" applyProtection="1">
      <alignment vertical="center" wrapText="1"/>
      <protection/>
    </xf>
    <xf numFmtId="0" fontId="23" fillId="0" borderId="0" xfId="52" applyBorder="1" applyAlignment="1" applyProtection="1">
      <alignment horizontal="center" vertical="center" wrapText="1"/>
      <protection/>
    </xf>
    <xf numFmtId="49" fontId="23" fillId="0" borderId="0" xfId="52" applyNumberFormat="1" applyBorder="1" applyAlignment="1" applyProtection="1">
      <alignment vertical="center"/>
      <protection/>
    </xf>
    <xf numFmtId="49" fontId="23" fillId="0" borderId="0" xfId="52" applyNumberFormat="1" applyFont="1" applyBorder="1" applyAlignment="1" applyProtection="1">
      <alignment horizontal="center" vertical="center"/>
      <protection/>
    </xf>
    <xf numFmtId="0" fontId="22" fillId="0" borderId="0" xfId="52" applyNumberFormat="1" applyFont="1" applyFill="1" applyBorder="1" applyAlignment="1" applyProtection="1">
      <alignment vertical="center" wrapText="1"/>
      <protection/>
    </xf>
    <xf numFmtId="49" fontId="24" fillId="0" borderId="0" xfId="52" applyNumberFormat="1" applyFont="1" applyFill="1" applyBorder="1" applyAlignment="1" applyProtection="1">
      <alignment horizontal="left" vertical="center"/>
      <protection/>
    </xf>
    <xf numFmtId="9" fontId="22" fillId="0" borderId="15" xfId="52" applyNumberFormat="1" applyFont="1" applyFill="1" applyBorder="1" applyAlignment="1" applyProtection="1">
      <alignment horizontal="center" vertical="center" wrapText="1"/>
      <protection/>
    </xf>
    <xf numFmtId="0" fontId="22" fillId="0" borderId="16" xfId="52" applyFont="1" applyFill="1" applyBorder="1" applyAlignment="1" applyProtection="1">
      <alignment horizontal="center" vertical="center" wrapText="1"/>
      <protection/>
    </xf>
    <xf numFmtId="0" fontId="22" fillId="0" borderId="17" xfId="52" applyFont="1" applyFill="1" applyBorder="1" applyAlignment="1" applyProtection="1">
      <alignment horizontal="center" vertical="center" wrapText="1"/>
      <protection/>
    </xf>
    <xf numFmtId="0" fontId="23" fillId="0" borderId="18" xfId="52" applyFont="1" applyBorder="1" applyAlignment="1" applyProtection="1">
      <alignment horizontal="center" textRotation="45" wrapText="1"/>
      <protection/>
    </xf>
    <xf numFmtId="49" fontId="27" fillId="0" borderId="0" xfId="52" applyNumberFormat="1" applyFont="1" applyAlignment="1" applyProtection="1">
      <alignment vertical="center"/>
      <protection/>
    </xf>
    <xf numFmtId="0" fontId="20" fillId="24" borderId="11" xfId="52" applyNumberFormat="1" applyFont="1" applyFill="1" applyBorder="1" applyAlignment="1" applyProtection="1">
      <alignment horizontal="right" vertical="center"/>
      <protection/>
    </xf>
    <xf numFmtId="9" fontId="23" fillId="22" borderId="0" xfId="52" applyNumberFormat="1" applyFill="1" applyAlignment="1" applyProtection="1">
      <alignment vertical="center"/>
      <protection/>
    </xf>
    <xf numFmtId="9" fontId="29" fillId="22" borderId="0" xfId="52" applyNumberFormat="1" applyFont="1" applyFill="1" applyAlignment="1" applyProtection="1">
      <alignment vertical="center"/>
      <protection/>
    </xf>
    <xf numFmtId="49" fontId="25" fillId="0" borderId="19" xfId="52" applyNumberFormat="1" applyFont="1" applyBorder="1" applyAlignment="1" applyProtection="1">
      <alignment horizontal="right" vertical="center" wrapText="1"/>
      <protection/>
    </xf>
    <xf numFmtId="9" fontId="22" fillId="0" borderId="3" xfId="52" applyNumberFormat="1" applyFont="1" applyFill="1" applyBorder="1" applyAlignment="1" applyProtection="1">
      <alignment horizontal="center" vertical="center" wrapText="1"/>
      <protection locked="0"/>
    </xf>
    <xf numFmtId="0" fontId="23" fillId="22" borderId="20" xfId="52" applyFont="1" applyFill="1" applyBorder="1" applyAlignment="1" applyProtection="1">
      <alignment vertical="center"/>
      <protection/>
    </xf>
    <xf numFmtId="9" fontId="22" fillId="0" borderId="21" xfId="52" applyNumberFormat="1" applyFont="1" applyFill="1" applyBorder="1" applyAlignment="1" applyProtection="1">
      <alignment horizontal="center" vertical="center" wrapText="1"/>
      <protection/>
    </xf>
    <xf numFmtId="49" fontId="22" fillId="13" borderId="12" xfId="52" applyNumberFormat="1" applyFont="1" applyFill="1" applyBorder="1" applyAlignment="1" applyProtection="1">
      <alignment vertical="center" wrapText="1"/>
      <protection/>
    </xf>
    <xf numFmtId="0" fontId="23" fillId="0" borderId="12" xfId="52" applyNumberFormat="1" applyFont="1" applyBorder="1" applyAlignment="1" applyProtection="1">
      <alignment vertical="center" wrapText="1"/>
      <protection/>
    </xf>
    <xf numFmtId="0" fontId="22" fillId="13" borderId="12" xfId="52" applyNumberFormat="1" applyFont="1" applyFill="1" applyBorder="1" applyAlignment="1" applyProtection="1">
      <alignment vertical="center" wrapText="1"/>
      <protection/>
    </xf>
    <xf numFmtId="49" fontId="33" fillId="0" borderId="10" xfId="52" applyNumberFormat="1" applyFont="1" applyBorder="1" applyAlignment="1" applyProtection="1">
      <alignment horizontal="right" vertical="center" wrapText="1"/>
      <protection locked="0"/>
    </xf>
    <xf numFmtId="0" fontId="22" fillId="0" borderId="0" xfId="52" applyNumberFormat="1" applyFont="1" applyFill="1" applyBorder="1" applyAlignment="1" applyProtection="1">
      <alignment vertical="center" wrapText="1"/>
      <protection/>
    </xf>
    <xf numFmtId="0" fontId="34" fillId="0" borderId="0" xfId="52" applyNumberFormat="1" applyFont="1" applyAlignment="1" applyProtection="1">
      <alignment vertical="center" wrapText="1"/>
      <protection/>
    </xf>
    <xf numFmtId="0" fontId="23" fillId="0" borderId="0" xfId="52" applyFont="1" applyAlignment="1" applyProtection="1">
      <alignment horizontal="center" vertical="center" wrapText="1"/>
      <protection/>
    </xf>
    <xf numFmtId="49" fontId="22" fillId="13" borderId="10" xfId="52" applyNumberFormat="1" applyFont="1" applyFill="1" applyBorder="1" applyAlignment="1" applyProtection="1">
      <alignment vertical="center" wrapText="1"/>
      <protection/>
    </xf>
    <xf numFmtId="49" fontId="35" fillId="0" borderId="0" xfId="52" applyNumberFormat="1" applyFont="1" applyAlignment="1" applyProtection="1">
      <alignment horizontal="center" vertical="center"/>
      <protection/>
    </xf>
    <xf numFmtId="0" fontId="29" fillId="0" borderId="0" xfId="52" applyNumberFormat="1" applyFont="1" applyAlignment="1" applyProtection="1">
      <alignment vertical="center" wrapText="1"/>
      <protection/>
    </xf>
    <xf numFmtId="0" fontId="23" fillId="0" borderId="22" xfId="52" applyNumberFormat="1" applyFont="1" applyBorder="1" applyAlignment="1" applyProtection="1">
      <alignment vertical="center" wrapText="1"/>
      <protection/>
    </xf>
    <xf numFmtId="0" fontId="23" fillId="0" borderId="22" xfId="52" applyBorder="1" applyAlignment="1" applyProtection="1">
      <alignment horizontal="center" vertical="center" wrapText="1"/>
      <protection/>
    </xf>
    <xf numFmtId="49" fontId="23" fillId="0" borderId="22" xfId="52" applyNumberFormat="1" applyBorder="1" applyAlignment="1" applyProtection="1">
      <alignment vertical="center"/>
      <protection/>
    </xf>
    <xf numFmtId="0" fontId="29" fillId="0" borderId="0" xfId="52" applyNumberFormat="1" applyFont="1" applyBorder="1" applyAlignment="1" applyProtection="1">
      <alignment vertical="center" wrapText="1"/>
      <protection/>
    </xf>
    <xf numFmtId="0" fontId="23" fillId="0" borderId="10" xfId="0" applyFont="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Cellule QSS - DiagOp Gestion des risques v1.0"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5">
    <dxf>
      <fill>
        <patternFill>
          <bgColor indexed="26"/>
        </patternFill>
      </fill>
    </dxf>
    <dxf>
      <fill>
        <patternFill>
          <bgColor indexed="13"/>
        </patternFill>
      </fill>
    </dxf>
    <dxf>
      <fill>
        <patternFill>
          <bgColor indexed="28"/>
        </patternFill>
      </fill>
    </dxf>
    <dxf>
      <fill>
        <patternFill>
          <bgColor indexed="29"/>
        </patternFill>
      </fill>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034EA2"/>
      <rgbColor rgb="00BEDCFE"/>
      <rgbColor rgb="00ED1C24"/>
      <rgbColor rgb="00FBCDCF"/>
      <rgbColor rgb="008DC63F"/>
      <rgbColor rgb="00E6F3D5"/>
      <rgbColor rgb="00FFFFFF"/>
      <rgbColor rgb="00FFFFFF"/>
      <rgbColor rgb="00046ADA"/>
      <rgbColor rgb="00FFFFFF"/>
      <rgbColor rgb="00F03841"/>
      <rgbColor rgb="00FFFFFF"/>
      <rgbColor rgb="00BCDD8F"/>
      <rgbColor rgb="00FFFFFF"/>
      <rgbColor rgb="00FFFFFF"/>
      <rgbColor rgb="00FFFF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57"/>
          <c:y val="0.25525"/>
          <c:w val="0.489"/>
          <c:h val="0.51975"/>
        </c:manualLayout>
      </c:layout>
      <c:radarChart>
        <c:radarStyle val="filled"/>
        <c:varyColors val="0"/>
        <c:ser>
          <c:idx val="3"/>
          <c:order val="0"/>
          <c:tx>
            <c:v>Danger</c:v>
          </c:tx>
          <c:spPr>
            <a:solidFill>
              <a:srgbClr val="CE7674"/>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1</c:v>
              </c:pt>
              <c:pt idx="1">
                <c:v>1</c:v>
              </c:pt>
              <c:pt idx="2">
                <c:v>1</c:v>
              </c:pt>
              <c:pt idx="3">
                <c:v>1</c:v>
              </c:pt>
              <c:pt idx="4">
                <c:v>1</c:v>
              </c:pt>
              <c:pt idx="5">
                <c:v>1</c:v>
              </c:pt>
              <c:pt idx="6">
                <c:v>1</c:v>
              </c:pt>
              <c:pt idx="7">
                <c:v>1</c:v>
              </c:pt>
            </c:numLit>
          </c:val>
        </c:ser>
        <c:ser>
          <c:idx val="2"/>
          <c:order val="1"/>
          <c:tx>
            <c:v>A voir</c:v>
          </c:tx>
          <c:spPr>
            <a:solidFill>
              <a:srgbClr val="FFFF9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0.66</c:v>
              </c:pt>
              <c:pt idx="1">
                <c:v>0.66</c:v>
              </c:pt>
              <c:pt idx="2">
                <c:v>0.66</c:v>
              </c:pt>
              <c:pt idx="3">
                <c:v>0.66</c:v>
              </c:pt>
              <c:pt idx="4">
                <c:v>0.66</c:v>
              </c:pt>
              <c:pt idx="5">
                <c:v>0.66</c:v>
              </c:pt>
              <c:pt idx="6">
                <c:v>0.66</c:v>
              </c:pt>
              <c:pt idx="7">
                <c:v>0.66</c:v>
              </c:pt>
            </c:numLit>
          </c:val>
        </c:ser>
        <c:ser>
          <c:idx val="1"/>
          <c:order val="2"/>
          <c:tx>
            <c:v>Ok</c:v>
          </c:tx>
          <c:spPr>
            <a:solidFill>
              <a:srgbClr val="BCDD8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(Synthèse!$C$33,Synthèse!$C$40,Synthèse!$C$46,Synthèse!$C$52,Synthèse!$C$57,Synthèse!$C$62,Synthèse!$C$68,Synthèse!$C$73)</c:f>
              <c:strCache/>
            </c:strRef>
          </c:cat>
          <c:val>
            <c:numLit>
              <c:ptCount val="8"/>
              <c:pt idx="0">
                <c:v>0.33</c:v>
              </c:pt>
              <c:pt idx="1">
                <c:v>0.33</c:v>
              </c:pt>
              <c:pt idx="2">
                <c:v>0.33</c:v>
              </c:pt>
              <c:pt idx="3">
                <c:v>0.33</c:v>
              </c:pt>
              <c:pt idx="4">
                <c:v>0.33</c:v>
              </c:pt>
              <c:pt idx="5">
                <c:v>0.33</c:v>
              </c:pt>
              <c:pt idx="6">
                <c:v>0.33</c:v>
              </c:pt>
              <c:pt idx="7">
                <c:v>0.33</c:v>
              </c:pt>
            </c:numLit>
          </c:val>
        </c:ser>
        <c:ser>
          <c:idx val="0"/>
          <c:order val="3"/>
          <c:tx>
            <c:strRef>
              <c:f>Synthèse!$D$30</c:f>
              <c:strCache>
                <c:ptCount val="1"/>
                <c:pt idx="0">
                  <c:v>Votre risque</c:v>
                </c:pt>
              </c:strCache>
            </c:strRef>
          </c:tx>
          <c:spPr>
            <a:noFill/>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(Synthèse!$C$33,Synthèse!$C$40,Synthèse!$C$46,Synthèse!$C$52,Synthèse!$C$57,Synthèse!$C$62,Synthèse!$C$68,Synthèse!$C$73)</c:f>
              <c:strCache/>
            </c:strRef>
          </c:cat>
          <c:val>
            <c:numRef>
              <c:f>(Synthèse!$D$33,Synthèse!$D$40,Synthèse!$D$46,Synthèse!$D$52,Synthèse!$D$57,Synthèse!$D$62,Synthèse!$D$68,Synthèse!$D$73)</c:f>
              <c:numCache/>
            </c:numRef>
          </c:val>
        </c:ser>
        <c:axId val="66149268"/>
        <c:axId val="58472501"/>
      </c:radarChart>
      <c:catAx>
        <c:axId val="66149268"/>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75" b="0" i="0" u="none" baseline="0">
                <a:solidFill>
                  <a:srgbClr val="000000"/>
                </a:solidFill>
              </a:defRPr>
            </a:pPr>
          </a:p>
        </c:txPr>
        <c:crossAx val="58472501"/>
        <c:crosses val="autoZero"/>
        <c:auto val="0"/>
        <c:lblOffset val="100"/>
        <c:tickLblSkip val="1"/>
        <c:noMultiLvlLbl val="0"/>
      </c:catAx>
      <c:valAx>
        <c:axId val="58472501"/>
        <c:scaling>
          <c:orientation val="minMax"/>
          <c:max val="1"/>
          <c:min val="0"/>
        </c:scaling>
        <c:axPos val="l"/>
        <c:majorGridlines/>
        <c:delete val="0"/>
        <c:numFmt formatCode="0%" sourceLinked="0"/>
        <c:majorTickMark val="cross"/>
        <c:minorTickMark val="none"/>
        <c:tickLblPos val="nextTo"/>
        <c:spPr>
          <a:ln w="3175">
            <a:solidFill>
              <a:srgbClr val="000000"/>
            </a:solidFill>
          </a:ln>
        </c:spPr>
        <c:txPr>
          <a:bodyPr vert="horz" rot="0"/>
          <a:lstStyle/>
          <a:p>
            <a:pPr>
              <a:defRPr lang="en-US" cap="none" sz="1075" b="0" i="0" u="none" baseline="0">
                <a:solidFill>
                  <a:srgbClr val="000000"/>
                </a:solidFill>
              </a:defRPr>
            </a:pPr>
          </a:p>
        </c:txPr>
        <c:crossAx val="66149268"/>
        <c:crossesAt val="1"/>
        <c:crossBetween val="between"/>
        <c:dispUnits/>
        <c:majorUnit val="0.25"/>
      </c:valAx>
      <c:spPr>
        <a:noFill/>
        <a:ln>
          <a:noFill/>
        </a:ln>
      </c:spPr>
    </c:plotArea>
    <c:legend>
      <c:legendPos val="l"/>
      <c:layout>
        <c:manualLayout>
          <c:xMode val="edge"/>
          <c:yMode val="edge"/>
          <c:x val="0.02"/>
          <c:y val="0"/>
          <c:w val="0.158"/>
          <c:h val="0.1617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noFill/>
    <a:ln>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4.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0</xdr:col>
      <xdr:colOff>352425</xdr:colOff>
      <xdr:row>4</xdr:row>
      <xdr:rowOff>0</xdr:rowOff>
    </xdr:to>
    <xdr:pic>
      <xdr:nvPicPr>
        <xdr:cNvPr id="1" name="Picture 1" descr="ARSIF - Puce"/>
        <xdr:cNvPicPr preferRelativeResize="1">
          <a:picLocks noChangeAspect="1"/>
        </xdr:cNvPicPr>
      </xdr:nvPicPr>
      <xdr:blipFill>
        <a:blip r:embed="rId1"/>
        <a:stretch>
          <a:fillRect/>
        </a:stretch>
      </xdr:blipFill>
      <xdr:spPr>
        <a:xfrm>
          <a:off x="0" y="1095375"/>
          <a:ext cx="352425" cy="4572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2" name="Picture 2" descr="LOGO OMEDIT"/>
        <xdr:cNvPicPr preferRelativeResize="1">
          <a:picLocks noChangeAspect="1"/>
        </xdr:cNvPicPr>
      </xdr:nvPicPr>
      <xdr:blipFill>
        <a:blip r:embed="rId2"/>
        <a:stretch>
          <a:fillRect/>
        </a:stretch>
      </xdr:blipFill>
      <xdr:spPr>
        <a:xfrm>
          <a:off x="409575" y="323850"/>
          <a:ext cx="1638300" cy="600075"/>
        </a:xfrm>
        <a:prstGeom prst="rect">
          <a:avLst/>
        </a:prstGeom>
        <a:noFill/>
        <a:ln w="9525" cmpd="sng">
          <a:noFill/>
        </a:ln>
      </xdr:spPr>
    </xdr:pic>
    <xdr:clientData/>
  </xdr:twoCellAnchor>
  <xdr:twoCellAnchor editAs="oneCell">
    <xdr:from>
      <xdr:col>0</xdr:col>
      <xdr:colOff>0</xdr:colOff>
      <xdr:row>11</xdr:row>
      <xdr:rowOff>0</xdr:rowOff>
    </xdr:from>
    <xdr:to>
      <xdr:col>0</xdr:col>
      <xdr:colOff>352425</xdr:colOff>
      <xdr:row>13</xdr:row>
      <xdr:rowOff>0</xdr:rowOff>
    </xdr:to>
    <xdr:pic>
      <xdr:nvPicPr>
        <xdr:cNvPr id="3" name="Picture 6" descr="ARSIF - Puce"/>
        <xdr:cNvPicPr preferRelativeResize="1">
          <a:picLocks noChangeAspect="1"/>
        </xdr:cNvPicPr>
      </xdr:nvPicPr>
      <xdr:blipFill>
        <a:blip r:embed="rId1"/>
        <a:stretch>
          <a:fillRect/>
        </a:stretch>
      </xdr:blipFill>
      <xdr:spPr>
        <a:xfrm>
          <a:off x="0" y="4905375"/>
          <a:ext cx="352425" cy="457200"/>
        </a:xfrm>
        <a:prstGeom prst="rect">
          <a:avLst/>
        </a:prstGeom>
        <a:noFill/>
        <a:ln w="9525" cmpd="sng">
          <a:noFill/>
        </a:ln>
      </xdr:spPr>
    </xdr:pic>
    <xdr:clientData/>
  </xdr:twoCellAnchor>
  <xdr:twoCellAnchor editAs="oneCell">
    <xdr:from>
      <xdr:col>3</xdr:col>
      <xdr:colOff>1847850</xdr:colOff>
      <xdr:row>0</xdr:row>
      <xdr:rowOff>38100</xdr:rowOff>
    </xdr:from>
    <xdr:to>
      <xdr:col>4</xdr:col>
      <xdr:colOff>114300</xdr:colOff>
      <xdr:row>1</xdr:row>
      <xdr:rowOff>133350</xdr:rowOff>
    </xdr:to>
    <xdr:pic>
      <xdr:nvPicPr>
        <xdr:cNvPr id="4" name="Picture 7" descr="Logo"/>
        <xdr:cNvPicPr preferRelativeResize="1">
          <a:picLocks noChangeAspect="1"/>
        </xdr:cNvPicPr>
      </xdr:nvPicPr>
      <xdr:blipFill>
        <a:blip r:embed="rId3"/>
        <a:stretch>
          <a:fillRect/>
        </a:stretch>
      </xdr:blipFill>
      <xdr:spPr>
        <a:xfrm>
          <a:off x="7181850" y="38100"/>
          <a:ext cx="3600450" cy="1028700"/>
        </a:xfrm>
        <a:prstGeom prst="rect">
          <a:avLst/>
        </a:prstGeom>
        <a:noFill/>
        <a:ln w="9525" cmpd="sng">
          <a:noFill/>
        </a:ln>
      </xdr:spPr>
    </xdr:pic>
    <xdr:clientData/>
  </xdr:twoCellAnchor>
  <xdr:twoCellAnchor editAs="oneCell">
    <xdr:from>
      <xdr:col>2</xdr:col>
      <xdr:colOff>38100</xdr:colOff>
      <xdr:row>7</xdr:row>
      <xdr:rowOff>38100</xdr:rowOff>
    </xdr:from>
    <xdr:to>
      <xdr:col>2</xdr:col>
      <xdr:colOff>1266825</xdr:colOff>
      <xdr:row>7</xdr:row>
      <xdr:rowOff>466725</xdr:rowOff>
    </xdr:to>
    <xdr:pic>
      <xdr:nvPicPr>
        <xdr:cNvPr id="5" name="Picture 110" descr="ANAP"/>
        <xdr:cNvPicPr preferRelativeResize="1">
          <a:picLocks noChangeAspect="1"/>
        </xdr:cNvPicPr>
      </xdr:nvPicPr>
      <xdr:blipFill>
        <a:blip r:embed="rId4"/>
        <a:stretch>
          <a:fillRect/>
        </a:stretch>
      </xdr:blipFill>
      <xdr:spPr>
        <a:xfrm>
          <a:off x="800100" y="2571750"/>
          <a:ext cx="122872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0</xdr:col>
      <xdr:colOff>352425</xdr:colOff>
      <xdr:row>5</xdr:row>
      <xdr:rowOff>0</xdr:rowOff>
    </xdr:to>
    <xdr:pic>
      <xdr:nvPicPr>
        <xdr:cNvPr id="1" name="Picture 1" descr="ARSIF - Puce"/>
        <xdr:cNvPicPr preferRelativeResize="1">
          <a:picLocks noChangeAspect="1"/>
        </xdr:cNvPicPr>
      </xdr:nvPicPr>
      <xdr:blipFill>
        <a:blip r:embed="rId1"/>
        <a:stretch>
          <a:fillRect/>
        </a:stretch>
      </xdr:blipFill>
      <xdr:spPr>
        <a:xfrm>
          <a:off x="0" y="1257300"/>
          <a:ext cx="352425" cy="457200"/>
        </a:xfrm>
        <a:prstGeom prst="rect">
          <a:avLst/>
        </a:prstGeom>
        <a:noFill/>
        <a:ln w="9525" cmpd="sng">
          <a:noFill/>
        </a:ln>
      </xdr:spPr>
    </xdr:pic>
    <xdr:clientData/>
  </xdr:twoCellAnchor>
  <xdr:twoCellAnchor editAs="oneCell">
    <xdr:from>
      <xdr:col>0</xdr:col>
      <xdr:colOff>0</xdr:colOff>
      <xdr:row>27</xdr:row>
      <xdr:rowOff>0</xdr:rowOff>
    </xdr:from>
    <xdr:to>
      <xdr:col>0</xdr:col>
      <xdr:colOff>352425</xdr:colOff>
      <xdr:row>29</xdr:row>
      <xdr:rowOff>0</xdr:rowOff>
    </xdr:to>
    <xdr:pic>
      <xdr:nvPicPr>
        <xdr:cNvPr id="2" name="Picture 14" descr="ARSIF - Puce"/>
        <xdr:cNvPicPr preferRelativeResize="1">
          <a:picLocks noChangeAspect="1"/>
        </xdr:cNvPicPr>
      </xdr:nvPicPr>
      <xdr:blipFill>
        <a:blip r:embed="rId1"/>
        <a:stretch>
          <a:fillRect/>
        </a:stretch>
      </xdr:blipFill>
      <xdr:spPr>
        <a:xfrm>
          <a:off x="0" y="6438900"/>
          <a:ext cx="352425" cy="457200"/>
        </a:xfrm>
        <a:prstGeom prst="rect">
          <a:avLst/>
        </a:prstGeom>
        <a:noFill/>
        <a:ln w="9525" cmpd="sng">
          <a:noFill/>
        </a:ln>
      </xdr:spPr>
    </xdr:pic>
    <xdr:clientData/>
  </xdr:twoCellAnchor>
  <xdr:twoCellAnchor editAs="oneCell">
    <xdr:from>
      <xdr:col>0</xdr:col>
      <xdr:colOff>0</xdr:colOff>
      <xdr:row>69</xdr:row>
      <xdr:rowOff>0</xdr:rowOff>
    </xdr:from>
    <xdr:to>
      <xdr:col>0</xdr:col>
      <xdr:colOff>352425</xdr:colOff>
      <xdr:row>71</xdr:row>
      <xdr:rowOff>0</xdr:rowOff>
    </xdr:to>
    <xdr:pic>
      <xdr:nvPicPr>
        <xdr:cNvPr id="3" name="Picture 16" descr="ARSIF - Puce"/>
        <xdr:cNvPicPr preferRelativeResize="1">
          <a:picLocks noChangeAspect="1"/>
        </xdr:cNvPicPr>
      </xdr:nvPicPr>
      <xdr:blipFill>
        <a:blip r:embed="rId1"/>
        <a:stretch>
          <a:fillRect/>
        </a:stretch>
      </xdr:blipFill>
      <xdr:spPr>
        <a:xfrm>
          <a:off x="0" y="18164175"/>
          <a:ext cx="352425" cy="457200"/>
        </a:xfrm>
        <a:prstGeom prst="rect">
          <a:avLst/>
        </a:prstGeom>
        <a:noFill/>
        <a:ln w="9525" cmpd="sng">
          <a:noFill/>
        </a:ln>
      </xdr:spPr>
    </xdr:pic>
    <xdr:clientData/>
  </xdr:twoCellAnchor>
  <xdr:twoCellAnchor editAs="oneCell">
    <xdr:from>
      <xdr:col>0</xdr:col>
      <xdr:colOff>0</xdr:colOff>
      <xdr:row>110</xdr:row>
      <xdr:rowOff>0</xdr:rowOff>
    </xdr:from>
    <xdr:to>
      <xdr:col>0</xdr:col>
      <xdr:colOff>352425</xdr:colOff>
      <xdr:row>112</xdr:row>
      <xdr:rowOff>0</xdr:rowOff>
    </xdr:to>
    <xdr:pic>
      <xdr:nvPicPr>
        <xdr:cNvPr id="4" name="Picture 17" descr="ARSIF - Puce"/>
        <xdr:cNvPicPr preferRelativeResize="1">
          <a:picLocks noChangeAspect="1"/>
        </xdr:cNvPicPr>
      </xdr:nvPicPr>
      <xdr:blipFill>
        <a:blip r:embed="rId1"/>
        <a:stretch>
          <a:fillRect/>
        </a:stretch>
      </xdr:blipFill>
      <xdr:spPr>
        <a:xfrm>
          <a:off x="0" y="27679650"/>
          <a:ext cx="352425" cy="457200"/>
        </a:xfrm>
        <a:prstGeom prst="rect">
          <a:avLst/>
        </a:prstGeom>
        <a:noFill/>
        <a:ln w="9525" cmpd="sng">
          <a:noFill/>
        </a:ln>
      </xdr:spPr>
    </xdr:pic>
    <xdr:clientData/>
  </xdr:twoCellAnchor>
  <xdr:twoCellAnchor editAs="oneCell">
    <xdr:from>
      <xdr:col>4</xdr:col>
      <xdr:colOff>1085850</xdr:colOff>
      <xdr:row>0</xdr:row>
      <xdr:rowOff>38100</xdr:rowOff>
    </xdr:from>
    <xdr:to>
      <xdr:col>5</xdr:col>
      <xdr:colOff>114300</xdr:colOff>
      <xdr:row>1</xdr:row>
      <xdr:rowOff>133350</xdr:rowOff>
    </xdr:to>
    <xdr:pic>
      <xdr:nvPicPr>
        <xdr:cNvPr id="5" name="Picture 20" descr="Logo"/>
        <xdr:cNvPicPr preferRelativeResize="1">
          <a:picLocks noChangeAspect="1"/>
        </xdr:cNvPicPr>
      </xdr:nvPicPr>
      <xdr:blipFill>
        <a:blip r:embed="rId2"/>
        <a:stretch>
          <a:fillRect/>
        </a:stretch>
      </xdr:blipFill>
      <xdr:spPr>
        <a:xfrm>
          <a:off x="7181850" y="38100"/>
          <a:ext cx="3600450" cy="1028700"/>
        </a:xfrm>
        <a:prstGeom prst="rect">
          <a:avLst/>
        </a:prstGeom>
        <a:noFill/>
        <a:ln w="9525" cmpd="sng">
          <a:noFill/>
        </a:ln>
      </xdr:spPr>
    </xdr:pic>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21"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32</xdr:row>
      <xdr:rowOff>0</xdr:rowOff>
    </xdr:from>
    <xdr:to>
      <xdr:col>0</xdr:col>
      <xdr:colOff>352425</xdr:colOff>
      <xdr:row>33</xdr:row>
      <xdr:rowOff>152400</xdr:rowOff>
    </xdr:to>
    <xdr:pic>
      <xdr:nvPicPr>
        <xdr:cNvPr id="1" name="Picture 1" descr="ARSIF - Puce"/>
        <xdr:cNvPicPr preferRelativeResize="1">
          <a:picLocks noChangeAspect="1"/>
        </xdr:cNvPicPr>
      </xdr:nvPicPr>
      <xdr:blipFill>
        <a:blip r:embed="rId1"/>
        <a:stretch>
          <a:fillRect/>
        </a:stretch>
      </xdr:blipFill>
      <xdr:spPr>
        <a:xfrm>
          <a:off x="0" y="7086600"/>
          <a:ext cx="352425" cy="457200"/>
        </a:xfrm>
        <a:prstGeom prst="rect">
          <a:avLst/>
        </a:prstGeom>
        <a:noFill/>
        <a:ln w="9525" cmpd="sng">
          <a:noFill/>
        </a:ln>
      </xdr:spPr>
    </xdr:pic>
    <xdr:clientData/>
  </xdr:twoCellAnchor>
  <xdr:twoCellAnchor editAs="oneCell">
    <xdr:from>
      <xdr:col>0</xdr:col>
      <xdr:colOff>0</xdr:colOff>
      <xdr:row>49</xdr:row>
      <xdr:rowOff>0</xdr:rowOff>
    </xdr:from>
    <xdr:to>
      <xdr:col>0</xdr:col>
      <xdr:colOff>352425</xdr:colOff>
      <xdr:row>51</xdr:row>
      <xdr:rowOff>0</xdr:rowOff>
    </xdr:to>
    <xdr:pic>
      <xdr:nvPicPr>
        <xdr:cNvPr id="2" name="Picture 4" descr="ARSIF - Puce"/>
        <xdr:cNvPicPr preferRelativeResize="1">
          <a:picLocks noChangeAspect="1"/>
        </xdr:cNvPicPr>
      </xdr:nvPicPr>
      <xdr:blipFill>
        <a:blip r:embed="rId1"/>
        <a:stretch>
          <a:fillRect/>
        </a:stretch>
      </xdr:blipFill>
      <xdr:spPr>
        <a:xfrm>
          <a:off x="0" y="10306050"/>
          <a:ext cx="352425" cy="466725"/>
        </a:xfrm>
        <a:prstGeom prst="rect">
          <a:avLst/>
        </a:prstGeom>
        <a:noFill/>
        <a:ln w="9525" cmpd="sng">
          <a:noFill/>
        </a:ln>
      </xdr:spPr>
    </xdr:pic>
    <xdr:clientData/>
  </xdr:twoCellAnchor>
  <xdr:twoCellAnchor editAs="oneCell">
    <xdr:from>
      <xdr:col>0</xdr:col>
      <xdr:colOff>0</xdr:colOff>
      <xdr:row>37</xdr:row>
      <xdr:rowOff>0</xdr:rowOff>
    </xdr:from>
    <xdr:to>
      <xdr:col>0</xdr:col>
      <xdr:colOff>352425</xdr:colOff>
      <xdr:row>38</xdr:row>
      <xdr:rowOff>161925</xdr:rowOff>
    </xdr:to>
    <xdr:pic>
      <xdr:nvPicPr>
        <xdr:cNvPr id="3" name="Picture 7" descr="ARSIF - Puce"/>
        <xdr:cNvPicPr preferRelativeResize="1">
          <a:picLocks noChangeAspect="1"/>
        </xdr:cNvPicPr>
      </xdr:nvPicPr>
      <xdr:blipFill>
        <a:blip r:embed="rId1"/>
        <a:stretch>
          <a:fillRect/>
        </a:stretch>
      </xdr:blipFill>
      <xdr:spPr>
        <a:xfrm>
          <a:off x="0" y="8039100"/>
          <a:ext cx="352425" cy="457200"/>
        </a:xfrm>
        <a:prstGeom prst="rect">
          <a:avLst/>
        </a:prstGeom>
        <a:noFill/>
        <a:ln w="9525" cmpd="sng">
          <a:noFill/>
        </a:ln>
      </xdr:spPr>
    </xdr:pic>
    <xdr:clientData/>
  </xdr:twoCellAnchor>
  <xdr:twoCellAnchor editAs="oneCell">
    <xdr:from>
      <xdr:col>0</xdr:col>
      <xdr:colOff>0</xdr:colOff>
      <xdr:row>65</xdr:row>
      <xdr:rowOff>0</xdr:rowOff>
    </xdr:from>
    <xdr:to>
      <xdr:col>0</xdr:col>
      <xdr:colOff>352425</xdr:colOff>
      <xdr:row>67</xdr:row>
      <xdr:rowOff>0</xdr:rowOff>
    </xdr:to>
    <xdr:pic>
      <xdr:nvPicPr>
        <xdr:cNvPr id="4" name="Picture 8" descr="ARSIF - Puce"/>
        <xdr:cNvPicPr preferRelativeResize="1">
          <a:picLocks noChangeAspect="1"/>
        </xdr:cNvPicPr>
      </xdr:nvPicPr>
      <xdr:blipFill>
        <a:blip r:embed="rId1"/>
        <a:stretch>
          <a:fillRect/>
        </a:stretch>
      </xdr:blipFill>
      <xdr:spPr>
        <a:xfrm>
          <a:off x="0" y="13315950"/>
          <a:ext cx="352425" cy="466725"/>
        </a:xfrm>
        <a:prstGeom prst="rect">
          <a:avLst/>
        </a:prstGeom>
        <a:noFill/>
        <a:ln w="9525" cmpd="sng">
          <a:noFill/>
        </a:ln>
      </xdr:spPr>
    </xdr:pic>
    <xdr:clientData/>
  </xdr:twoCellAnchor>
  <xdr:twoCellAnchor>
    <xdr:from>
      <xdr:col>2</xdr:col>
      <xdr:colOff>0</xdr:colOff>
      <xdr:row>4</xdr:row>
      <xdr:rowOff>0</xdr:rowOff>
    </xdr:from>
    <xdr:to>
      <xdr:col>5</xdr:col>
      <xdr:colOff>0</xdr:colOff>
      <xdr:row>29</xdr:row>
      <xdr:rowOff>981075</xdr:rowOff>
    </xdr:to>
    <xdr:graphicFrame>
      <xdr:nvGraphicFramePr>
        <xdr:cNvPr id="5" name="Chart 10"/>
        <xdr:cNvGraphicFramePr/>
      </xdr:nvGraphicFramePr>
      <xdr:xfrm>
        <a:off x="762000" y="1419225"/>
        <a:ext cx="5334000" cy="5029200"/>
      </xdr:xfrm>
      <a:graphic>
        <a:graphicData uri="http://schemas.openxmlformats.org/drawingml/2006/chart">
          <c:chart xmlns:c="http://schemas.openxmlformats.org/drawingml/2006/chart" r:id="rId2"/>
        </a:graphicData>
      </a:graphic>
    </xdr:graphicFrame>
    <xdr:clientData/>
  </xdr:twoCellAnchor>
  <xdr:twoCellAnchor editAs="oneCell">
    <xdr:from>
      <xdr:col>1</xdr:col>
      <xdr:colOff>28575</xdr:colOff>
      <xdr:row>0</xdr:row>
      <xdr:rowOff>323850</xdr:rowOff>
    </xdr:from>
    <xdr:to>
      <xdr:col>2</xdr:col>
      <xdr:colOff>1285875</xdr:colOff>
      <xdr:row>0</xdr:row>
      <xdr:rowOff>923925</xdr:rowOff>
    </xdr:to>
    <xdr:pic>
      <xdr:nvPicPr>
        <xdr:cNvPr id="6" name="Picture 12" descr="LOGO OMEDIT"/>
        <xdr:cNvPicPr preferRelativeResize="1">
          <a:picLocks noChangeAspect="1"/>
        </xdr:cNvPicPr>
      </xdr:nvPicPr>
      <xdr:blipFill>
        <a:blip r:embed="rId3"/>
        <a:stretch>
          <a:fillRect/>
        </a:stretch>
      </xdr:blipFill>
      <xdr:spPr>
        <a:xfrm>
          <a:off x="409575" y="323850"/>
          <a:ext cx="1638300" cy="600075"/>
        </a:xfrm>
        <a:prstGeom prst="rect">
          <a:avLst/>
        </a:prstGeom>
        <a:noFill/>
        <a:ln w="9525" cmpd="sng">
          <a:noFill/>
        </a:ln>
      </xdr:spPr>
    </xdr:pic>
    <xdr:clientData/>
  </xdr:twoCellAnchor>
  <xdr:twoCellAnchor editAs="oneCell">
    <xdr:from>
      <xdr:col>7</xdr:col>
      <xdr:colOff>323850</xdr:colOff>
      <xdr:row>0</xdr:row>
      <xdr:rowOff>38100</xdr:rowOff>
    </xdr:from>
    <xdr:to>
      <xdr:col>17</xdr:col>
      <xdr:colOff>114300</xdr:colOff>
      <xdr:row>1</xdr:row>
      <xdr:rowOff>133350</xdr:rowOff>
    </xdr:to>
    <xdr:pic>
      <xdr:nvPicPr>
        <xdr:cNvPr id="7" name="Picture 13" descr="Logo"/>
        <xdr:cNvPicPr preferRelativeResize="1">
          <a:picLocks noChangeAspect="1"/>
        </xdr:cNvPicPr>
      </xdr:nvPicPr>
      <xdr:blipFill>
        <a:blip r:embed="rId4"/>
        <a:stretch>
          <a:fillRect/>
        </a:stretch>
      </xdr:blipFill>
      <xdr:spPr>
        <a:xfrm>
          <a:off x="7181850" y="38100"/>
          <a:ext cx="3600450" cy="1028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25"/>
  <sheetViews>
    <sheetView showGridLines="0" showRowColHeaders="0" showOutlineSymbols="0" zoomScalePageLayoutView="0" workbookViewId="0" topLeftCell="A1">
      <pane ySplit="2" topLeftCell="A3" activePane="bottomLeft" state="frozen"/>
      <selection pane="topLeft" activeCell="A1" sqref="A1"/>
      <selection pane="bottomLeft" activeCell="D15" sqref="D15"/>
    </sheetView>
  </sheetViews>
  <sheetFormatPr defaultColWidth="11.421875" defaultRowHeight="12.75"/>
  <cols>
    <col min="1" max="1" width="5.7109375" style="9" customWidth="1"/>
    <col min="2" max="2" width="5.7109375" style="23" customWidth="1"/>
    <col min="3" max="3" width="68.57421875" style="13" customWidth="1"/>
    <col min="4" max="4" width="80.00390625" style="12" customWidth="1"/>
    <col min="5" max="5" width="5.7109375" style="9" customWidth="1"/>
    <col min="6" max="16384" width="11.421875" style="9" customWidth="1"/>
  </cols>
  <sheetData>
    <row r="1" spans="2:4" s="4" customFormat="1" ht="73.5" customHeight="1">
      <c r="B1" s="24"/>
      <c r="C1" s="3"/>
      <c r="D1" s="27"/>
    </row>
    <row r="2" ht="12.75"/>
    <row r="3" spans="2:4" ht="23.25">
      <c r="B3" s="25"/>
      <c r="C3" s="6" t="s">
        <v>152</v>
      </c>
      <c r="D3" s="36" t="s">
        <v>206</v>
      </c>
    </row>
    <row r="4" ht="12.75"/>
    <row r="5" spans="2:4" s="19" customFormat="1" ht="12.75">
      <c r="B5" s="22"/>
      <c r="C5" s="73" t="s">
        <v>202</v>
      </c>
      <c r="D5" s="21"/>
    </row>
    <row r="6" spans="2:4" ht="51.75" customHeight="1">
      <c r="B6" s="22"/>
      <c r="C6" s="87" t="s">
        <v>203</v>
      </c>
      <c r="D6" s="87"/>
    </row>
    <row r="7" spans="2:4" ht="12.75">
      <c r="B7" s="22"/>
      <c r="C7" s="80" t="s">
        <v>204</v>
      </c>
      <c r="D7" s="21"/>
    </row>
    <row r="8" spans="2:4" ht="86.25" customHeight="1">
      <c r="B8" s="22"/>
      <c r="C8" s="87" t="s">
        <v>284</v>
      </c>
      <c r="D8" s="87"/>
    </row>
    <row r="9" spans="2:4" ht="12.75">
      <c r="B9" s="22"/>
      <c r="C9" s="80" t="s">
        <v>205</v>
      </c>
      <c r="D9" s="21"/>
    </row>
    <row r="10" spans="2:4" ht="75" customHeight="1">
      <c r="B10" s="22"/>
      <c r="C10" s="87" t="s">
        <v>249</v>
      </c>
      <c r="D10" s="87"/>
    </row>
    <row r="12" spans="2:4" ht="23.25">
      <c r="B12" s="25"/>
      <c r="C12" s="6" t="s">
        <v>151</v>
      </c>
      <c r="D12" s="8"/>
    </row>
    <row r="13" ht="12.75"/>
    <row r="14" spans="2:4" s="19" customFormat="1" ht="25.5">
      <c r="B14" s="22"/>
      <c r="C14" s="17" t="s">
        <v>147</v>
      </c>
      <c r="D14" s="21"/>
    </row>
    <row r="15" spans="2:4" ht="12.75">
      <c r="B15" s="22"/>
      <c r="C15" s="35" t="s">
        <v>145</v>
      </c>
      <c r="D15" s="1"/>
    </row>
    <row r="16" spans="2:4" ht="12.75">
      <c r="B16" s="22"/>
      <c r="C16" s="35" t="s">
        <v>146</v>
      </c>
      <c r="D16" s="1"/>
    </row>
    <row r="17" spans="2:4" ht="12.75">
      <c r="B17" s="22"/>
      <c r="C17" s="35" t="s">
        <v>246</v>
      </c>
      <c r="D17" s="69" t="s">
        <v>195</v>
      </c>
    </row>
    <row r="18" spans="2:4" ht="12.75">
      <c r="B18" s="22"/>
      <c r="C18" s="35" t="s">
        <v>247</v>
      </c>
      <c r="D18" s="69"/>
    </row>
    <row r="19" spans="2:4" s="19" customFormat="1" ht="12.75">
      <c r="B19" s="22"/>
      <c r="C19" s="17" t="s">
        <v>196</v>
      </c>
      <c r="D19" s="21"/>
    </row>
    <row r="20" spans="2:4" ht="12.75">
      <c r="B20" s="22"/>
      <c r="C20" s="35" t="s">
        <v>148</v>
      </c>
      <c r="D20" s="1"/>
    </row>
    <row r="21" spans="2:4" ht="12.75">
      <c r="B21" s="22"/>
      <c r="C21" s="35" t="s">
        <v>149</v>
      </c>
      <c r="D21" s="1"/>
    </row>
    <row r="22" spans="2:4" ht="12.75">
      <c r="B22" s="22"/>
      <c r="C22" s="35" t="s">
        <v>248</v>
      </c>
      <c r="D22" s="1"/>
    </row>
    <row r="23" spans="2:4" ht="12.75">
      <c r="B23" s="22"/>
      <c r="C23" s="35" t="s">
        <v>197</v>
      </c>
      <c r="D23" s="1"/>
    </row>
    <row r="24" spans="2:4" ht="12.75">
      <c r="B24" s="22"/>
      <c r="C24" s="35" t="s">
        <v>250</v>
      </c>
      <c r="D24" s="1"/>
    </row>
    <row r="25" spans="2:4" ht="12.75">
      <c r="B25" s="22"/>
      <c r="C25" s="35" t="s">
        <v>150</v>
      </c>
      <c r="D25" s="1"/>
    </row>
  </sheetData>
  <sheetProtection sheet="1" selectLockedCells="1"/>
  <mergeCells count="3">
    <mergeCell ref="C6:D6"/>
    <mergeCell ref="C8:D8"/>
    <mergeCell ref="C10:D10"/>
  </mergeCells>
  <dataValidations count="3">
    <dataValidation type="list" allowBlank="1" showInputMessage="1" showErrorMessage="1" sqref="D21:D24">
      <formula1>"Oui,Non"</formula1>
    </dataValidation>
    <dataValidation type="list" allowBlank="1" showInputMessage="1" showErrorMessage="1" sqref="D16">
      <formula1>"Public,ESPIC,Privé"</formula1>
    </dataValidation>
    <dataValidation type="list" allowBlank="1" showInputMessage="1" showErrorMessage="1" sqref="D18">
      <formula1>"Hospitalisation,Médico-technique"</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xl/worksheets/sheet2.xml><?xml version="1.0" encoding="utf-8"?>
<worksheet xmlns="http://schemas.openxmlformats.org/spreadsheetml/2006/main" xmlns:r="http://schemas.openxmlformats.org/officeDocument/2006/relationships">
  <sheetPr>
    <tabColor indexed="55"/>
  </sheetPr>
  <dimension ref="B1:H147"/>
  <sheetViews>
    <sheetView showGridLines="0" showRowColHeaders="0" showOutlineSymbols="0" zoomScale="120" zoomScaleNormal="120" zoomScalePageLayoutView="0" workbookViewId="0" topLeftCell="A1">
      <pane ySplit="3" topLeftCell="A79" activePane="bottomLeft" state="frozen"/>
      <selection pane="topLeft" activeCell="A1" sqref="A1"/>
      <selection pane="bottomLeft" activeCell="D147" sqref="D147"/>
    </sheetView>
  </sheetViews>
  <sheetFormatPr defaultColWidth="11.421875" defaultRowHeight="12.75"/>
  <cols>
    <col min="1" max="1" width="5.7109375" style="9" customWidth="1"/>
    <col min="2" max="2" width="5.7109375" style="23" customWidth="1"/>
    <col min="3" max="3" width="68.57421875" style="33" customWidth="1"/>
    <col min="4" max="4" width="11.421875" style="14" customWidth="1"/>
    <col min="5" max="5" width="68.57421875" style="12" customWidth="1"/>
    <col min="6" max="6" width="5.7109375" style="9" customWidth="1"/>
    <col min="7" max="8" width="11.421875" style="11" hidden="1" customWidth="1"/>
    <col min="9" max="16384" width="11.421875" style="9" customWidth="1"/>
  </cols>
  <sheetData>
    <row r="1" spans="2:8" s="4" customFormat="1" ht="73.5" customHeight="1">
      <c r="B1" s="24"/>
      <c r="C1" s="29"/>
      <c r="D1" s="65"/>
      <c r="E1" s="65"/>
      <c r="G1" s="5" t="s">
        <v>22</v>
      </c>
      <c r="H1" s="5"/>
    </row>
    <row r="2" spans="2:8" s="4" customFormat="1" ht="12.75" customHeight="1">
      <c r="B2" s="81" t="s">
        <v>243</v>
      </c>
      <c r="C2" s="82" t="str">
        <f>IF('Avant propos'!D15&lt;&gt;"",'Avant propos'!D15,"Nom établissement non renseigné")</f>
        <v>Nom établissement non renseigné</v>
      </c>
      <c r="D2" s="65"/>
      <c r="E2" s="65"/>
      <c r="G2" s="5"/>
      <c r="H2" s="5"/>
    </row>
    <row r="3" spans="2:8" s="39" customFormat="1" ht="12.75">
      <c r="B3" s="81" t="s">
        <v>243</v>
      </c>
      <c r="C3" s="82" t="str">
        <f>IF('Avant propos'!D17&lt;&gt;"",'Avant propos'!D17,"Nom service non renseigné")</f>
        <v>PUI</v>
      </c>
      <c r="D3" s="79"/>
      <c r="E3" s="38"/>
      <c r="G3" s="41"/>
      <c r="H3" s="68">
        <f>AVERAGE(H4,H30,H60,H72,H80,H97,H113,H129)</f>
        <v>1</v>
      </c>
    </row>
    <row r="4" spans="2:8" ht="23.25">
      <c r="B4" s="25" t="s">
        <v>34</v>
      </c>
      <c r="C4" s="30" t="s">
        <v>162</v>
      </c>
      <c r="D4" s="7"/>
      <c r="E4" s="66" t="str">
        <f>'Avant propos'!D3</f>
        <v>Outil ARCHIMED - PUI</v>
      </c>
      <c r="G4" s="10"/>
      <c r="H4" s="67">
        <f>AVERAGE(H6,H19)</f>
        <v>1</v>
      </c>
    </row>
    <row r="5" ht="12.75"/>
    <row r="6" spans="2:8" s="19" customFormat="1" ht="12.75">
      <c r="B6" s="22" t="s">
        <v>24</v>
      </c>
      <c r="C6" s="31" t="s">
        <v>166</v>
      </c>
      <c r="D6" s="18" t="s">
        <v>242</v>
      </c>
      <c r="E6" s="21" t="s">
        <v>23</v>
      </c>
      <c r="G6" s="10" t="s">
        <v>161</v>
      </c>
      <c r="H6" s="20">
        <f>SUM(H7:H18)/COUNTIF(G7:G18,"&lt;&gt;")</f>
        <v>1</v>
      </c>
    </row>
    <row r="7" spans="2:8" ht="12.75">
      <c r="B7" s="22" t="s">
        <v>27</v>
      </c>
      <c r="C7" s="32" t="s">
        <v>167</v>
      </c>
      <c r="D7" s="2"/>
      <c r="E7" s="1"/>
      <c r="G7" s="10" t="s">
        <v>25</v>
      </c>
      <c r="H7" s="11">
        <f>IF(OR(D7=G7,D7=""),1,0)</f>
        <v>1</v>
      </c>
    </row>
    <row r="8" spans="2:8" ht="12.75">
      <c r="B8" s="22" t="s">
        <v>28</v>
      </c>
      <c r="C8" s="32" t="s">
        <v>168</v>
      </c>
      <c r="D8" s="2"/>
      <c r="E8" s="1"/>
      <c r="G8" s="10" t="s">
        <v>25</v>
      </c>
      <c r="H8" s="11">
        <f aca="true" t="shared" si="0" ref="H8:H26">IF(OR(D8=G8,D8=""),1,0)</f>
        <v>1</v>
      </c>
    </row>
    <row r="9" spans="2:8" ht="12.75">
      <c r="B9" s="22" t="s">
        <v>29</v>
      </c>
      <c r="C9" s="32" t="s">
        <v>169</v>
      </c>
      <c r="D9" s="2"/>
      <c r="E9" s="1"/>
      <c r="G9" s="10" t="s">
        <v>25</v>
      </c>
      <c r="H9" s="11">
        <f t="shared" si="0"/>
        <v>1</v>
      </c>
    </row>
    <row r="10" spans="2:8" ht="12.75">
      <c r="B10" s="22" t="s">
        <v>30</v>
      </c>
      <c r="C10" s="32" t="s">
        <v>170</v>
      </c>
      <c r="D10" s="2"/>
      <c r="E10" s="1"/>
      <c r="G10" s="10" t="s">
        <v>25</v>
      </c>
      <c r="H10" s="11">
        <f t="shared" si="0"/>
        <v>1</v>
      </c>
    </row>
    <row r="11" spans="2:8" ht="25.5">
      <c r="B11" s="22" t="s">
        <v>31</v>
      </c>
      <c r="C11" s="32" t="s">
        <v>171</v>
      </c>
      <c r="D11" s="2"/>
      <c r="E11" s="1"/>
      <c r="G11" s="10" t="s">
        <v>26</v>
      </c>
      <c r="H11" s="11">
        <f t="shared" si="0"/>
        <v>1</v>
      </c>
    </row>
    <row r="12" spans="2:8" ht="25.5">
      <c r="B12" s="22" t="s">
        <v>32</v>
      </c>
      <c r="C12" s="28" t="s">
        <v>253</v>
      </c>
      <c r="D12" s="2"/>
      <c r="E12" s="1"/>
      <c r="G12" s="10" t="s">
        <v>25</v>
      </c>
      <c r="H12" s="11">
        <f t="shared" si="0"/>
        <v>1</v>
      </c>
    </row>
    <row r="13" spans="2:8" ht="25.5">
      <c r="B13" s="22" t="s">
        <v>35</v>
      </c>
      <c r="C13" s="32" t="s">
        <v>172</v>
      </c>
      <c r="D13" s="2"/>
      <c r="E13" s="1"/>
      <c r="G13" s="10" t="s">
        <v>25</v>
      </c>
      <c r="H13" s="11">
        <f t="shared" si="0"/>
        <v>1</v>
      </c>
    </row>
    <row r="14" spans="2:8" ht="12.75">
      <c r="B14" s="22" t="s">
        <v>36</v>
      </c>
      <c r="C14" s="32" t="s">
        <v>265</v>
      </c>
      <c r="D14" s="2"/>
      <c r="E14" s="1"/>
      <c r="G14" s="10" t="s">
        <v>26</v>
      </c>
      <c r="H14" s="11">
        <f t="shared" si="0"/>
        <v>1</v>
      </c>
    </row>
    <row r="15" spans="2:8" ht="12.75">
      <c r="B15" s="22" t="s">
        <v>37</v>
      </c>
      <c r="C15" s="32" t="s">
        <v>266</v>
      </c>
      <c r="D15" s="2"/>
      <c r="E15" s="1"/>
      <c r="G15" s="10" t="s">
        <v>26</v>
      </c>
      <c r="H15" s="11">
        <f t="shared" si="0"/>
        <v>1</v>
      </c>
    </row>
    <row r="16" spans="2:8" ht="38.25">
      <c r="B16" s="22" t="s">
        <v>38</v>
      </c>
      <c r="C16" s="32" t="s">
        <v>254</v>
      </c>
      <c r="D16" s="2"/>
      <c r="E16" s="1"/>
      <c r="G16" s="10" t="s">
        <v>26</v>
      </c>
      <c r="H16" s="11">
        <f t="shared" si="0"/>
        <v>1</v>
      </c>
    </row>
    <row r="17" spans="2:8" ht="15">
      <c r="B17" s="22" t="s">
        <v>39</v>
      </c>
      <c r="C17" s="32" t="s">
        <v>214</v>
      </c>
      <c r="D17" s="2"/>
      <c r="E17" s="76"/>
      <c r="G17" s="10" t="s">
        <v>26</v>
      </c>
      <c r="H17" s="11">
        <f t="shared" si="0"/>
        <v>1</v>
      </c>
    </row>
    <row r="18" spans="2:8" ht="25.5">
      <c r="B18" s="22" t="s">
        <v>40</v>
      </c>
      <c r="C18" s="32" t="s">
        <v>173</v>
      </c>
      <c r="D18" s="2"/>
      <c r="E18" s="1"/>
      <c r="G18" s="10" t="s">
        <v>26</v>
      </c>
      <c r="H18" s="11">
        <f t="shared" si="0"/>
        <v>1</v>
      </c>
    </row>
    <row r="19" spans="2:8" s="19" customFormat="1" ht="12.75">
      <c r="B19" s="22" t="s">
        <v>41</v>
      </c>
      <c r="C19" s="75" t="s">
        <v>213</v>
      </c>
      <c r="D19" s="18" t="s">
        <v>242</v>
      </c>
      <c r="E19" s="21" t="s">
        <v>23</v>
      </c>
      <c r="G19" s="10" t="s">
        <v>161</v>
      </c>
      <c r="H19" s="20">
        <f>SUM(H20:H26)/COUNTIF(G20:G26,"&lt;&gt;")</f>
        <v>1</v>
      </c>
    </row>
    <row r="20" spans="2:8" ht="12.75">
      <c r="B20" s="22" t="s">
        <v>154</v>
      </c>
      <c r="C20" s="32" t="s">
        <v>198</v>
      </c>
      <c r="D20" s="2"/>
      <c r="E20" s="1"/>
      <c r="G20" s="10" t="s">
        <v>25</v>
      </c>
      <c r="H20" s="11">
        <f t="shared" si="0"/>
        <v>1</v>
      </c>
    </row>
    <row r="21" spans="2:8" ht="12.75">
      <c r="B21" s="22" t="s">
        <v>155</v>
      </c>
      <c r="C21" s="32" t="s">
        <v>174</v>
      </c>
      <c r="D21" s="2"/>
      <c r="E21" s="1"/>
      <c r="G21" s="10" t="s">
        <v>25</v>
      </c>
      <c r="H21" s="11">
        <f t="shared" si="0"/>
        <v>1</v>
      </c>
    </row>
    <row r="22" spans="2:8" ht="25.5">
      <c r="B22" s="22" t="s">
        <v>156</v>
      </c>
      <c r="C22" s="32" t="s">
        <v>199</v>
      </c>
      <c r="D22" s="2"/>
      <c r="E22" s="1"/>
      <c r="G22" s="10" t="s">
        <v>25</v>
      </c>
      <c r="H22" s="11">
        <f t="shared" si="0"/>
        <v>1</v>
      </c>
    </row>
    <row r="23" spans="2:8" ht="12.75">
      <c r="B23" s="22" t="s">
        <v>157</v>
      </c>
      <c r="C23" s="32" t="s">
        <v>175</v>
      </c>
      <c r="D23" s="2"/>
      <c r="E23" s="1"/>
      <c r="G23" s="10" t="s">
        <v>25</v>
      </c>
      <c r="H23" s="11">
        <f t="shared" si="0"/>
        <v>1</v>
      </c>
    </row>
    <row r="24" spans="2:8" ht="12.75">
      <c r="B24" s="22" t="s">
        <v>158</v>
      </c>
      <c r="C24" s="32" t="s">
        <v>176</v>
      </c>
      <c r="D24" s="2"/>
      <c r="E24" s="1"/>
      <c r="G24" s="10" t="s">
        <v>25</v>
      </c>
      <c r="H24" s="11">
        <f t="shared" si="0"/>
        <v>1</v>
      </c>
    </row>
    <row r="25" spans="2:8" ht="12.75">
      <c r="B25" s="22" t="s">
        <v>159</v>
      </c>
      <c r="C25" s="32" t="s">
        <v>177</v>
      </c>
      <c r="D25" s="2"/>
      <c r="E25" s="1"/>
      <c r="G25" s="10" t="s">
        <v>25</v>
      </c>
      <c r="H25" s="11">
        <f>IF(OR(D25=G25,D25=""),1,0)</f>
        <v>1</v>
      </c>
    </row>
    <row r="26" spans="2:8" ht="12.75">
      <c r="B26" s="22" t="s">
        <v>165</v>
      </c>
      <c r="C26" s="32" t="s">
        <v>178</v>
      </c>
      <c r="D26" s="2"/>
      <c r="E26" s="1"/>
      <c r="G26" s="10" t="s">
        <v>25</v>
      </c>
      <c r="H26" s="11">
        <f t="shared" si="0"/>
        <v>1</v>
      </c>
    </row>
    <row r="28" spans="2:7" ht="23.25">
      <c r="B28" s="25" t="s">
        <v>33</v>
      </c>
      <c r="C28" s="30" t="s">
        <v>163</v>
      </c>
      <c r="D28" s="7"/>
      <c r="E28" s="8"/>
      <c r="G28" s="10"/>
    </row>
    <row r="29" ht="12.75"/>
    <row r="30" spans="2:8" ht="18.75">
      <c r="B30" s="26"/>
      <c r="C30" s="34" t="s">
        <v>52</v>
      </c>
      <c r="D30" s="15"/>
      <c r="E30" s="16"/>
      <c r="H30" s="67">
        <f>AVERAGE(H31,H41,H48,H53)</f>
        <v>1</v>
      </c>
    </row>
    <row r="31" spans="2:8" s="19" customFormat="1" ht="12.75">
      <c r="B31" s="22" t="s">
        <v>42</v>
      </c>
      <c r="C31" s="75" t="s">
        <v>268</v>
      </c>
      <c r="D31" s="18" t="s">
        <v>242</v>
      </c>
      <c r="E31" s="21" t="s">
        <v>23</v>
      </c>
      <c r="G31" s="10" t="s">
        <v>161</v>
      </c>
      <c r="H31" s="20">
        <f>SUM(H32:H40)/COUNTIF(G32:G40,"&lt;&gt;")</f>
        <v>1</v>
      </c>
    </row>
    <row r="32" spans="2:8" ht="25.5">
      <c r="B32" s="22" t="s">
        <v>43</v>
      </c>
      <c r="C32" s="32" t="s">
        <v>219</v>
      </c>
      <c r="D32" s="2"/>
      <c r="E32" s="1"/>
      <c r="G32" s="10" t="s">
        <v>26</v>
      </c>
      <c r="H32" s="11">
        <f aca="true" t="shared" si="1" ref="H32:H58">IF(OR(D32=G32,D32=""),1,0)</f>
        <v>1</v>
      </c>
    </row>
    <row r="33" spans="2:8" ht="25.5">
      <c r="B33" s="22" t="s">
        <v>44</v>
      </c>
      <c r="C33" s="28" t="s">
        <v>270</v>
      </c>
      <c r="D33" s="2"/>
      <c r="E33" s="1"/>
      <c r="G33" s="10" t="s">
        <v>26</v>
      </c>
      <c r="H33" s="11">
        <f t="shared" si="1"/>
        <v>1</v>
      </c>
    </row>
    <row r="34" spans="2:8" ht="38.25">
      <c r="B34" s="22" t="s">
        <v>45</v>
      </c>
      <c r="C34" s="28" t="s">
        <v>269</v>
      </c>
      <c r="D34" s="2"/>
      <c r="E34" s="76"/>
      <c r="G34" s="10" t="s">
        <v>26</v>
      </c>
      <c r="H34" s="11">
        <f t="shared" si="1"/>
        <v>1</v>
      </c>
    </row>
    <row r="35" spans="2:8" ht="25.5">
      <c r="B35" s="22" t="s">
        <v>46</v>
      </c>
      <c r="C35" s="32" t="s">
        <v>182</v>
      </c>
      <c r="D35" s="2"/>
      <c r="E35" s="1"/>
      <c r="G35" s="10" t="s">
        <v>26</v>
      </c>
      <c r="H35" s="11">
        <f t="shared" si="1"/>
        <v>1</v>
      </c>
    </row>
    <row r="36" spans="2:8" ht="25.5">
      <c r="B36" s="22" t="s">
        <v>47</v>
      </c>
      <c r="C36" s="32" t="s">
        <v>183</v>
      </c>
      <c r="D36" s="2"/>
      <c r="E36" s="1"/>
      <c r="G36" s="10" t="s">
        <v>26</v>
      </c>
      <c r="H36" s="11">
        <f t="shared" si="1"/>
        <v>1</v>
      </c>
    </row>
    <row r="37" spans="2:8" ht="25.5">
      <c r="B37" s="22" t="s">
        <v>48</v>
      </c>
      <c r="C37" s="32" t="s">
        <v>184</v>
      </c>
      <c r="D37" s="2"/>
      <c r="E37" s="1"/>
      <c r="G37" s="10" t="s">
        <v>26</v>
      </c>
      <c r="H37" s="11">
        <f t="shared" si="1"/>
        <v>1</v>
      </c>
    </row>
    <row r="38" spans="2:8" ht="12.75">
      <c r="B38" s="22" t="s">
        <v>49</v>
      </c>
      <c r="C38" s="32" t="s">
        <v>185</v>
      </c>
      <c r="D38" s="2"/>
      <c r="E38" s="1"/>
      <c r="G38" s="10" t="s">
        <v>26</v>
      </c>
      <c r="H38" s="11">
        <f t="shared" si="1"/>
        <v>1</v>
      </c>
    </row>
    <row r="39" spans="2:8" ht="15">
      <c r="B39" s="22" t="s">
        <v>50</v>
      </c>
      <c r="C39" s="28" t="s">
        <v>271</v>
      </c>
      <c r="D39" s="2"/>
      <c r="E39" s="76"/>
      <c r="G39" s="10" t="s">
        <v>26</v>
      </c>
      <c r="H39" s="11">
        <f t="shared" si="1"/>
        <v>1</v>
      </c>
    </row>
    <row r="40" spans="2:8" ht="32.25" customHeight="1">
      <c r="B40" s="22" t="s">
        <v>51</v>
      </c>
      <c r="C40" s="32" t="s">
        <v>272</v>
      </c>
      <c r="D40" s="2"/>
      <c r="E40" s="1"/>
      <c r="G40" s="10" t="s">
        <v>26</v>
      </c>
      <c r="H40" s="11">
        <f t="shared" si="1"/>
        <v>1</v>
      </c>
    </row>
    <row r="41" spans="2:8" s="19" customFormat="1" ht="12.75">
      <c r="B41" s="22" t="s">
        <v>53</v>
      </c>
      <c r="C41" s="31" t="s">
        <v>186</v>
      </c>
      <c r="D41" s="18" t="s">
        <v>242</v>
      </c>
      <c r="E41" s="21" t="s">
        <v>23</v>
      </c>
      <c r="G41" s="10" t="s">
        <v>161</v>
      </c>
      <c r="H41" s="20">
        <f>SUM(H42:H47)/COUNTIF(G42:G47,"&lt;&gt;")</f>
        <v>1</v>
      </c>
    </row>
    <row r="42" spans="2:8" ht="25.5">
      <c r="B42" s="22" t="s">
        <v>54</v>
      </c>
      <c r="C42" s="32" t="s">
        <v>221</v>
      </c>
      <c r="D42" s="2"/>
      <c r="E42" s="1"/>
      <c r="G42" s="10" t="s">
        <v>26</v>
      </c>
      <c r="H42" s="11">
        <f t="shared" si="1"/>
        <v>1</v>
      </c>
    </row>
    <row r="43" spans="2:8" ht="15">
      <c r="B43" s="22" t="s">
        <v>55</v>
      </c>
      <c r="C43" s="32" t="s">
        <v>215</v>
      </c>
      <c r="D43" s="2"/>
      <c r="E43" s="76"/>
      <c r="G43" s="10" t="s">
        <v>26</v>
      </c>
      <c r="H43" s="11">
        <f t="shared" si="1"/>
        <v>1</v>
      </c>
    </row>
    <row r="44" spans="2:8" ht="25.5">
      <c r="B44" s="22" t="s">
        <v>56</v>
      </c>
      <c r="C44" s="32" t="s">
        <v>273</v>
      </c>
      <c r="D44" s="2"/>
      <c r="E44" s="76"/>
      <c r="G44" s="10" t="s">
        <v>26</v>
      </c>
      <c r="H44" s="11">
        <f t="shared" si="1"/>
        <v>1</v>
      </c>
    </row>
    <row r="45" spans="2:8" ht="12.75">
      <c r="B45" s="22" t="s">
        <v>57</v>
      </c>
      <c r="C45" s="32" t="s">
        <v>187</v>
      </c>
      <c r="D45" s="2"/>
      <c r="E45" s="1"/>
      <c r="G45" s="10" t="s">
        <v>26</v>
      </c>
      <c r="H45" s="11">
        <f t="shared" si="1"/>
        <v>1</v>
      </c>
    </row>
    <row r="46" spans="2:8" ht="12.75">
      <c r="B46" s="22" t="s">
        <v>58</v>
      </c>
      <c r="C46" s="74" t="s">
        <v>207</v>
      </c>
      <c r="D46" s="2"/>
      <c r="E46" s="1"/>
      <c r="G46" s="10" t="s">
        <v>26</v>
      </c>
      <c r="H46" s="11">
        <f t="shared" si="1"/>
        <v>1</v>
      </c>
    </row>
    <row r="47" spans="2:8" ht="25.5">
      <c r="B47" s="22" t="s">
        <v>59</v>
      </c>
      <c r="C47" s="28" t="s">
        <v>222</v>
      </c>
      <c r="D47" s="2"/>
      <c r="E47" s="76"/>
      <c r="G47" s="10" t="s">
        <v>26</v>
      </c>
      <c r="H47" s="11">
        <f t="shared" si="1"/>
        <v>1</v>
      </c>
    </row>
    <row r="48" spans="2:8" s="19" customFormat="1" ht="12.75">
      <c r="B48" s="22" t="s">
        <v>60</v>
      </c>
      <c r="C48" s="31" t="s">
        <v>69</v>
      </c>
      <c r="D48" s="18" t="s">
        <v>242</v>
      </c>
      <c r="E48" s="21" t="s">
        <v>23</v>
      </c>
      <c r="G48" s="10" t="s">
        <v>161</v>
      </c>
      <c r="H48" s="20">
        <f>SUM(H49:H52)/COUNTIF(G49:G52,"&lt;&gt;")</f>
        <v>1</v>
      </c>
    </row>
    <row r="49" spans="2:8" ht="25.5">
      <c r="B49" s="22" t="s">
        <v>61</v>
      </c>
      <c r="C49" s="32" t="s">
        <v>274</v>
      </c>
      <c r="D49" s="2"/>
      <c r="E49" s="76"/>
      <c r="G49" s="10" t="s">
        <v>26</v>
      </c>
      <c r="H49" s="11">
        <f t="shared" si="1"/>
        <v>1</v>
      </c>
    </row>
    <row r="50" spans="2:8" ht="25.5">
      <c r="B50" s="22" t="s">
        <v>62</v>
      </c>
      <c r="C50" s="32" t="s">
        <v>275</v>
      </c>
      <c r="D50" s="2"/>
      <c r="E50" s="1"/>
      <c r="G50" s="10" t="s">
        <v>26</v>
      </c>
      <c r="H50" s="11">
        <f t="shared" si="1"/>
        <v>1</v>
      </c>
    </row>
    <row r="51" spans="2:8" ht="38.25">
      <c r="B51" s="22" t="s">
        <v>67</v>
      </c>
      <c r="C51" s="32" t="s">
        <v>188</v>
      </c>
      <c r="D51" s="2"/>
      <c r="E51" s="1"/>
      <c r="G51" s="10" t="s">
        <v>26</v>
      </c>
      <c r="H51" s="11">
        <f t="shared" si="1"/>
        <v>1</v>
      </c>
    </row>
    <row r="52" spans="2:8" ht="25.5">
      <c r="B52" s="22" t="s">
        <v>68</v>
      </c>
      <c r="C52" s="28" t="s">
        <v>223</v>
      </c>
      <c r="D52" s="2"/>
      <c r="E52" s="76"/>
      <c r="G52" s="10" t="s">
        <v>26</v>
      </c>
      <c r="H52" s="11">
        <f t="shared" si="1"/>
        <v>1</v>
      </c>
    </row>
    <row r="53" spans="2:8" s="19" customFormat="1" ht="12.75">
      <c r="B53" s="22" t="s">
        <v>63</v>
      </c>
      <c r="C53" s="31" t="s">
        <v>70</v>
      </c>
      <c r="D53" s="18" t="s">
        <v>242</v>
      </c>
      <c r="E53" s="21" t="s">
        <v>23</v>
      </c>
      <c r="G53" s="10" t="s">
        <v>161</v>
      </c>
      <c r="H53" s="20">
        <f>SUM(H54:H58)/COUNTIF(G54:G58,"&lt;&gt;")</f>
        <v>1</v>
      </c>
    </row>
    <row r="54" spans="2:8" ht="25.5">
      <c r="B54" s="22" t="s">
        <v>64</v>
      </c>
      <c r="C54" s="32" t="s">
        <v>224</v>
      </c>
      <c r="D54" s="2"/>
      <c r="E54" s="1"/>
      <c r="G54" s="10" t="s">
        <v>26</v>
      </c>
      <c r="H54" s="11">
        <f t="shared" si="1"/>
        <v>1</v>
      </c>
    </row>
    <row r="55" spans="2:8" ht="25.5">
      <c r="B55" s="22" t="s">
        <v>65</v>
      </c>
      <c r="C55" s="32" t="s">
        <v>225</v>
      </c>
      <c r="D55" s="2"/>
      <c r="E55" s="1"/>
      <c r="G55" s="10" t="s">
        <v>26</v>
      </c>
      <c r="H55" s="11">
        <f>IF(OR(D55=G55,D55=""),1,0)</f>
        <v>1</v>
      </c>
    </row>
    <row r="56" spans="2:8" ht="25.5">
      <c r="B56" s="22" t="s">
        <v>66</v>
      </c>
      <c r="C56" s="32" t="s">
        <v>226</v>
      </c>
      <c r="D56" s="2"/>
      <c r="E56" s="1"/>
      <c r="G56" s="10" t="s">
        <v>26</v>
      </c>
      <c r="H56" s="11">
        <f>IF(OR(D56=G56,D56=""),1,0)</f>
        <v>1</v>
      </c>
    </row>
    <row r="57" spans="2:8" ht="25.5">
      <c r="B57" s="22" t="s">
        <v>179</v>
      </c>
      <c r="C57" s="32" t="s">
        <v>227</v>
      </c>
      <c r="D57" s="2"/>
      <c r="E57" s="1"/>
      <c r="G57" s="10" t="s">
        <v>26</v>
      </c>
      <c r="H57" s="11">
        <f t="shared" si="1"/>
        <v>1</v>
      </c>
    </row>
    <row r="58" spans="2:8" ht="25.5">
      <c r="B58" s="22" t="s">
        <v>180</v>
      </c>
      <c r="C58" s="32" t="s">
        <v>252</v>
      </c>
      <c r="D58" s="2"/>
      <c r="E58" s="1"/>
      <c r="G58" s="10" t="s">
        <v>26</v>
      </c>
      <c r="H58" s="11">
        <f t="shared" si="1"/>
        <v>1</v>
      </c>
    </row>
    <row r="60" spans="2:8" ht="18.75">
      <c r="B60" s="26"/>
      <c r="C60" s="34" t="s">
        <v>77</v>
      </c>
      <c r="D60" s="15"/>
      <c r="E60" s="16"/>
      <c r="H60" s="67">
        <f>AVERAGE(H61,H65)</f>
        <v>1</v>
      </c>
    </row>
    <row r="61" spans="2:8" s="19" customFormat="1" ht="12.75">
      <c r="B61" s="22" t="s">
        <v>71</v>
      </c>
      <c r="C61" s="31" t="s">
        <v>78</v>
      </c>
      <c r="D61" s="18" t="s">
        <v>242</v>
      </c>
      <c r="E61" s="21" t="s">
        <v>23</v>
      </c>
      <c r="G61" s="10" t="s">
        <v>161</v>
      </c>
      <c r="H61" s="20">
        <f>SUM(H62:H64)/COUNTIF(G62:G64,"&lt;&gt;")</f>
        <v>1</v>
      </c>
    </row>
    <row r="62" spans="2:8" ht="25.5">
      <c r="B62" s="22" t="s">
        <v>72</v>
      </c>
      <c r="C62" s="32" t="s">
        <v>181</v>
      </c>
      <c r="D62" s="2"/>
      <c r="E62" s="1"/>
      <c r="G62" s="10" t="s">
        <v>26</v>
      </c>
      <c r="H62" s="11">
        <f>IF(OR(D62=G62,D62=""),1,0)</f>
        <v>1</v>
      </c>
    </row>
    <row r="63" spans="2:8" ht="12.75">
      <c r="B63" s="22" t="s">
        <v>73</v>
      </c>
      <c r="C63" s="74" t="s">
        <v>208</v>
      </c>
      <c r="D63" s="2"/>
      <c r="E63" s="1"/>
      <c r="G63" s="10" t="s">
        <v>26</v>
      </c>
      <c r="H63" s="11">
        <f>IF(OR(D63=G63,D63=""),1,0)</f>
        <v>1</v>
      </c>
    </row>
    <row r="64" spans="2:8" ht="38.25">
      <c r="B64" s="22" t="s">
        <v>74</v>
      </c>
      <c r="C64" s="32" t="s">
        <v>276</v>
      </c>
      <c r="D64" s="2"/>
      <c r="E64" s="76"/>
      <c r="G64" s="10" t="s">
        <v>26</v>
      </c>
      <c r="H64" s="11">
        <f>IF(OR(D64=G64,D64=""),1,0)</f>
        <v>1</v>
      </c>
    </row>
    <row r="65" spans="2:8" s="19" customFormat="1" ht="12.75">
      <c r="B65" s="22" t="s">
        <v>75</v>
      </c>
      <c r="C65" s="75" t="s">
        <v>228</v>
      </c>
      <c r="D65" s="18" t="s">
        <v>242</v>
      </c>
      <c r="E65" s="21" t="s">
        <v>23</v>
      </c>
      <c r="G65" s="10"/>
      <c r="H65" s="20">
        <f>SUM(H66:H68)/COUNTIF(G66:G68,"&lt;&gt;")</f>
        <v>1</v>
      </c>
    </row>
    <row r="66" spans="2:8" ht="25.5">
      <c r="B66" s="22" t="s">
        <v>76</v>
      </c>
      <c r="C66" s="28" t="s">
        <v>256</v>
      </c>
      <c r="D66" s="2"/>
      <c r="E66" s="76"/>
      <c r="G66" s="10" t="s">
        <v>26</v>
      </c>
      <c r="H66" s="11">
        <f>IF(OR(D66=G66,D66=""),1,0)</f>
        <v>1</v>
      </c>
    </row>
    <row r="67" spans="2:8" ht="35.25" customHeight="1">
      <c r="B67" s="22" t="s">
        <v>209</v>
      </c>
      <c r="C67" s="28" t="s">
        <v>277</v>
      </c>
      <c r="D67" s="2"/>
      <c r="E67" s="76"/>
      <c r="G67" s="10" t="s">
        <v>26</v>
      </c>
      <c r="H67" s="11">
        <f>IF(OR(D67=G67,D67=""),1,0)</f>
        <v>1</v>
      </c>
    </row>
    <row r="68" spans="2:8" ht="25.5">
      <c r="B68" s="22" t="s">
        <v>210</v>
      </c>
      <c r="C68" s="28" t="s">
        <v>211</v>
      </c>
      <c r="D68" s="2"/>
      <c r="E68" s="76"/>
      <c r="G68" s="10" t="s">
        <v>26</v>
      </c>
      <c r="H68" s="11">
        <f>IF(OR(D68=G68,D68=""),1,0)</f>
        <v>1</v>
      </c>
    </row>
    <row r="69" spans="3:5" ht="12.75">
      <c r="C69" s="83"/>
      <c r="D69" s="84"/>
      <c r="E69" s="85"/>
    </row>
    <row r="70" spans="2:7" ht="23.25">
      <c r="B70" s="25" t="s">
        <v>79</v>
      </c>
      <c r="C70" s="30" t="s">
        <v>80</v>
      </c>
      <c r="D70" s="7"/>
      <c r="E70" s="8"/>
      <c r="G70" s="10"/>
    </row>
    <row r="71" ht="12.75"/>
    <row r="72" spans="2:8" ht="18.75">
      <c r="B72" s="26"/>
      <c r="C72" s="34" t="s">
        <v>82</v>
      </c>
      <c r="D72" s="15"/>
      <c r="E72" s="16"/>
      <c r="H72" s="67"/>
    </row>
    <row r="73" spans="2:8" s="19" customFormat="1" ht="12.75">
      <c r="B73" s="22" t="s">
        <v>34</v>
      </c>
      <c r="C73" s="31" t="s">
        <v>83</v>
      </c>
      <c r="D73" s="18" t="s">
        <v>242</v>
      </c>
      <c r="E73" s="21" t="s">
        <v>23</v>
      </c>
      <c r="G73" s="10"/>
      <c r="H73" s="20"/>
    </row>
    <row r="74" spans="2:7" ht="12.75">
      <c r="B74" s="22" t="s">
        <v>81</v>
      </c>
      <c r="C74" s="28" t="s">
        <v>267</v>
      </c>
      <c r="D74" s="43"/>
      <c r="E74" s="42"/>
      <c r="G74" s="10"/>
    </row>
    <row r="75" spans="2:8" s="19" customFormat="1" ht="12.75">
      <c r="B75" s="22" t="s">
        <v>85</v>
      </c>
      <c r="C75" s="31" t="s">
        <v>84</v>
      </c>
      <c r="D75" s="18" t="s">
        <v>242</v>
      </c>
      <c r="E75" s="21" t="s">
        <v>23</v>
      </c>
      <c r="G75" s="10"/>
      <c r="H75" s="20"/>
    </row>
    <row r="76" spans="2:7" ht="12.75">
      <c r="B76" s="22" t="s">
        <v>86</v>
      </c>
      <c r="C76" s="28" t="s">
        <v>267</v>
      </c>
      <c r="D76" s="43"/>
      <c r="E76" s="42"/>
      <c r="G76" s="10"/>
    </row>
    <row r="77" spans="2:8" s="19" customFormat="1" ht="12.75">
      <c r="B77" s="22" t="s">
        <v>87</v>
      </c>
      <c r="C77" s="31" t="s">
        <v>89</v>
      </c>
      <c r="D77" s="18" t="s">
        <v>242</v>
      </c>
      <c r="E77" s="21" t="s">
        <v>23</v>
      </c>
      <c r="G77" s="10"/>
      <c r="H77" s="20"/>
    </row>
    <row r="78" spans="2:7" ht="12.75">
      <c r="B78" s="22" t="s">
        <v>88</v>
      </c>
      <c r="C78" s="28" t="s">
        <v>267</v>
      </c>
      <c r="D78" s="43"/>
      <c r="E78" s="42"/>
      <c r="G78" s="10"/>
    </row>
    <row r="80" spans="2:8" ht="18.75">
      <c r="B80" s="26"/>
      <c r="C80" s="34" t="s">
        <v>92</v>
      </c>
      <c r="D80" s="15"/>
      <c r="E80" s="16"/>
      <c r="H80" s="67">
        <f>AVERAGE(H81,H83,H89)</f>
        <v>1</v>
      </c>
    </row>
    <row r="81" spans="2:8" s="19" customFormat="1" ht="12.75">
      <c r="B81" s="22" t="s">
        <v>90</v>
      </c>
      <c r="C81" s="31" t="s">
        <v>93</v>
      </c>
      <c r="D81" s="18" t="s">
        <v>242</v>
      </c>
      <c r="E81" s="21" t="s">
        <v>23</v>
      </c>
      <c r="G81" s="10"/>
      <c r="H81" s="20"/>
    </row>
    <row r="82" spans="2:7" ht="12.75">
      <c r="B82" s="22" t="s">
        <v>91</v>
      </c>
      <c r="C82" s="28" t="s">
        <v>267</v>
      </c>
      <c r="D82" s="43"/>
      <c r="E82" s="42"/>
      <c r="G82" s="10"/>
    </row>
    <row r="83" spans="2:8" s="19" customFormat="1" ht="12.75">
      <c r="B83" s="22" t="s">
        <v>94</v>
      </c>
      <c r="C83" s="31" t="s">
        <v>98</v>
      </c>
      <c r="D83" s="18" t="s">
        <v>242</v>
      </c>
      <c r="E83" s="21" t="s">
        <v>23</v>
      </c>
      <c r="G83" s="10" t="s">
        <v>161</v>
      </c>
      <c r="H83" s="20">
        <f>SUM(H84:H88)/(COUNTIF(G84:G88,"&lt;&gt;")+4)</f>
        <v>1</v>
      </c>
    </row>
    <row r="84" spans="2:8" ht="12.75">
      <c r="B84" s="22" t="s">
        <v>95</v>
      </c>
      <c r="C84" s="32" t="s">
        <v>189</v>
      </c>
      <c r="D84" s="2"/>
      <c r="E84" s="1"/>
      <c r="G84" s="10" t="s">
        <v>26</v>
      </c>
      <c r="H84" s="11">
        <f aca="true" t="shared" si="2" ref="H84:H92">IF(OR(D84=G84,D84=""),1,0)</f>
        <v>1</v>
      </c>
    </row>
    <row r="85" spans="2:8" ht="12.75">
      <c r="B85" s="22" t="s">
        <v>96</v>
      </c>
      <c r="C85" s="32" t="s">
        <v>190</v>
      </c>
      <c r="D85" s="2"/>
      <c r="E85" s="1"/>
      <c r="G85" s="10" t="s">
        <v>26</v>
      </c>
      <c r="H85" s="11">
        <f t="shared" si="2"/>
        <v>1</v>
      </c>
    </row>
    <row r="86" spans="2:8" ht="12.75">
      <c r="B86" s="22" t="s">
        <v>97</v>
      </c>
      <c r="C86" s="32" t="s">
        <v>191</v>
      </c>
      <c r="D86" s="2"/>
      <c r="E86" s="1"/>
      <c r="G86" s="10" t="s">
        <v>26</v>
      </c>
      <c r="H86" s="11">
        <f t="shared" si="2"/>
        <v>1</v>
      </c>
    </row>
    <row r="87" spans="2:8" ht="25.5">
      <c r="B87" s="22" t="s">
        <v>244</v>
      </c>
      <c r="C87" s="28" t="s">
        <v>229</v>
      </c>
      <c r="D87" s="70"/>
      <c r="E87" s="1"/>
      <c r="G87" s="71"/>
      <c r="H87" s="11">
        <f>IF(OR(D87="0 à 19%",D87=""),4,0)+IF(D87="20 à 39%",3,0)+IF(D87="40 à 59%",2,0)+IF(D87="60 à 79%",1,0)+IF(D87="80 à 100%",0,0)</f>
        <v>4</v>
      </c>
    </row>
    <row r="88" spans="2:8" ht="25.5">
      <c r="B88" s="22" t="s">
        <v>245</v>
      </c>
      <c r="C88" s="28" t="s">
        <v>257</v>
      </c>
      <c r="D88" s="2"/>
      <c r="E88" s="1"/>
      <c r="G88" s="10" t="s">
        <v>26</v>
      </c>
      <c r="H88" s="11">
        <f t="shared" si="2"/>
        <v>1</v>
      </c>
    </row>
    <row r="89" spans="2:8" s="19" customFormat="1" ht="12.75">
      <c r="B89" s="22" t="s">
        <v>99</v>
      </c>
      <c r="C89" s="75" t="s">
        <v>220</v>
      </c>
      <c r="D89" s="18" t="s">
        <v>242</v>
      </c>
      <c r="E89" s="21" t="s">
        <v>23</v>
      </c>
      <c r="G89" s="10" t="s">
        <v>161</v>
      </c>
      <c r="H89" s="20">
        <f>SUM(H90:H95)/(COUNTIF(G90:G95,"&lt;&gt;")+4)</f>
        <v>1</v>
      </c>
    </row>
    <row r="90" spans="2:8" ht="25.5">
      <c r="B90" s="22" t="s">
        <v>100</v>
      </c>
      <c r="C90" s="32" t="s">
        <v>258</v>
      </c>
      <c r="D90" s="2"/>
      <c r="E90" s="1"/>
      <c r="G90" s="10" t="s">
        <v>26</v>
      </c>
      <c r="H90" s="11">
        <f t="shared" si="2"/>
        <v>1</v>
      </c>
    </row>
    <row r="91" spans="2:8" ht="25.5">
      <c r="B91" s="22" t="s">
        <v>101</v>
      </c>
      <c r="C91" s="28" t="s">
        <v>255</v>
      </c>
      <c r="D91" s="2"/>
      <c r="E91" s="1"/>
      <c r="G91" s="10" t="s">
        <v>26</v>
      </c>
      <c r="H91" s="11">
        <f t="shared" si="2"/>
        <v>1</v>
      </c>
    </row>
    <row r="92" spans="2:8" ht="25.5">
      <c r="B92" s="22" t="s">
        <v>102</v>
      </c>
      <c r="C92" s="28" t="s">
        <v>234</v>
      </c>
      <c r="D92" s="2"/>
      <c r="E92" s="1"/>
      <c r="G92" s="10" t="s">
        <v>26</v>
      </c>
      <c r="H92" s="11">
        <f t="shared" si="2"/>
        <v>1</v>
      </c>
    </row>
    <row r="93" spans="2:8" ht="38.25">
      <c r="B93" s="22" t="s">
        <v>103</v>
      </c>
      <c r="C93" s="28" t="s">
        <v>231</v>
      </c>
      <c r="D93" s="70"/>
      <c r="E93" s="1"/>
      <c r="G93" s="71"/>
      <c r="H93" s="11">
        <f>IF(OR(D93="0 à 19%",D93=""),4,0)+IF(D93="20 à 39%",3,0)+IF(D93="40 à 59%",2,0)+IF(D93="60 à 79%",1,0)+IF(D93="80 à 100%",0,0)</f>
        <v>4</v>
      </c>
    </row>
    <row r="94" spans="2:8" ht="15">
      <c r="B94" s="22" t="s">
        <v>104</v>
      </c>
      <c r="C94" s="32" t="s">
        <v>251</v>
      </c>
      <c r="D94" s="2"/>
      <c r="E94" s="76"/>
      <c r="G94" s="10" t="s">
        <v>26</v>
      </c>
      <c r="H94" s="11">
        <f>IF(OR(D94=G94,D94=""),1,0)</f>
        <v>1</v>
      </c>
    </row>
    <row r="95" spans="2:8" ht="25.5">
      <c r="B95" s="22" t="s">
        <v>105</v>
      </c>
      <c r="C95" s="32" t="s">
        <v>232</v>
      </c>
      <c r="D95" s="2"/>
      <c r="E95" s="76"/>
      <c r="G95" s="10" t="s">
        <v>26</v>
      </c>
      <c r="H95" s="11">
        <f>IF(OR(D95=G95,D95=""),1,0)</f>
        <v>1</v>
      </c>
    </row>
    <row r="96" ht="12.75">
      <c r="C96" s="78"/>
    </row>
    <row r="97" spans="2:8" ht="18.75">
      <c r="B97" s="26"/>
      <c r="C97" s="34" t="s">
        <v>106</v>
      </c>
      <c r="D97" s="15"/>
      <c r="E97" s="16"/>
      <c r="H97" s="67">
        <f>AVERAGE(H98,H108)</f>
        <v>1</v>
      </c>
    </row>
    <row r="98" spans="2:8" s="19" customFormat="1" ht="12.75">
      <c r="B98" s="22" t="s">
        <v>107</v>
      </c>
      <c r="C98" s="31" t="s">
        <v>193</v>
      </c>
      <c r="D98" s="18" t="s">
        <v>242</v>
      </c>
      <c r="E98" s="21" t="s">
        <v>23</v>
      </c>
      <c r="G98" s="10" t="s">
        <v>161</v>
      </c>
      <c r="H98" s="20">
        <f>SUM(H99:H107)/COUNTIF(G99:G107,"&lt;&gt;")</f>
        <v>1</v>
      </c>
    </row>
    <row r="99" spans="2:8" ht="25.5">
      <c r="B99" s="22" t="s">
        <v>108</v>
      </c>
      <c r="C99" s="32" t="s">
        <v>259</v>
      </c>
      <c r="D99" s="2"/>
      <c r="E99" s="1"/>
      <c r="G99" s="10" t="s">
        <v>26</v>
      </c>
      <c r="H99" s="11">
        <f aca="true" t="shared" si="3" ref="H99:H107">IF(OR(D99=G99,D99=""),1,0)</f>
        <v>1</v>
      </c>
    </row>
    <row r="100" spans="2:8" ht="25.5">
      <c r="B100" s="22" t="s">
        <v>109</v>
      </c>
      <c r="C100" s="28" t="s">
        <v>233</v>
      </c>
      <c r="D100" s="2"/>
      <c r="E100" s="1"/>
      <c r="G100" s="10" t="s">
        <v>26</v>
      </c>
      <c r="H100" s="11">
        <f t="shared" si="3"/>
        <v>1</v>
      </c>
    </row>
    <row r="101" spans="2:8" ht="25.5">
      <c r="B101" s="22" t="s">
        <v>110</v>
      </c>
      <c r="C101" s="32" t="s">
        <v>0</v>
      </c>
      <c r="D101" s="2"/>
      <c r="E101" s="1"/>
      <c r="G101" s="10" t="s">
        <v>26</v>
      </c>
      <c r="H101" s="11">
        <f t="shared" si="3"/>
        <v>1</v>
      </c>
    </row>
    <row r="102" spans="2:8" ht="25.5">
      <c r="B102" s="22" t="s">
        <v>111</v>
      </c>
      <c r="C102" s="32" t="s">
        <v>1</v>
      </c>
      <c r="D102" s="2"/>
      <c r="E102" s="1"/>
      <c r="G102" s="10" t="s">
        <v>26</v>
      </c>
      <c r="H102" s="11">
        <f t="shared" si="3"/>
        <v>1</v>
      </c>
    </row>
    <row r="103" spans="2:8" ht="25.5">
      <c r="B103" s="22" t="s">
        <v>112</v>
      </c>
      <c r="C103" s="32" t="s">
        <v>192</v>
      </c>
      <c r="D103" s="2"/>
      <c r="E103" s="1"/>
      <c r="G103" s="10" t="s">
        <v>26</v>
      </c>
      <c r="H103" s="11">
        <f t="shared" si="3"/>
        <v>1</v>
      </c>
    </row>
    <row r="104" spans="2:8" ht="15">
      <c r="B104" s="22" t="s">
        <v>236</v>
      </c>
      <c r="C104" s="28" t="s">
        <v>278</v>
      </c>
      <c r="D104" s="2"/>
      <c r="E104" s="76"/>
      <c r="G104" s="10" t="s">
        <v>26</v>
      </c>
      <c r="H104" s="11">
        <f t="shared" si="3"/>
        <v>1</v>
      </c>
    </row>
    <row r="105" spans="2:8" ht="25.5">
      <c r="B105" s="22" t="s">
        <v>237</v>
      </c>
      <c r="C105" s="28" t="s">
        <v>212</v>
      </c>
      <c r="D105" s="2"/>
      <c r="E105" s="76"/>
      <c r="G105" s="10" t="s">
        <v>26</v>
      </c>
      <c r="H105" s="11">
        <f t="shared" si="3"/>
        <v>1</v>
      </c>
    </row>
    <row r="106" spans="2:8" ht="25.5">
      <c r="B106" s="22" t="s">
        <v>238</v>
      </c>
      <c r="C106" s="28" t="s">
        <v>235</v>
      </c>
      <c r="D106" s="2"/>
      <c r="E106" s="76"/>
      <c r="G106" s="10" t="s">
        <v>26</v>
      </c>
      <c r="H106" s="11">
        <f t="shared" si="3"/>
        <v>1</v>
      </c>
    </row>
    <row r="107" spans="2:8" ht="15">
      <c r="B107" s="22" t="s">
        <v>239</v>
      </c>
      <c r="C107" s="28" t="s">
        <v>216</v>
      </c>
      <c r="D107" s="2"/>
      <c r="E107" s="76"/>
      <c r="G107" s="10" t="s">
        <v>26</v>
      </c>
      <c r="H107" s="11">
        <f t="shared" si="3"/>
        <v>1</v>
      </c>
    </row>
    <row r="108" spans="2:8" s="19" customFormat="1" ht="12.75">
      <c r="B108" s="22" t="s">
        <v>113</v>
      </c>
      <c r="C108" s="31" t="s">
        <v>194</v>
      </c>
      <c r="D108" s="18" t="s">
        <v>242</v>
      </c>
      <c r="E108" s="21" t="s">
        <v>23</v>
      </c>
      <c r="G108" s="10"/>
      <c r="H108" s="20"/>
    </row>
    <row r="109" spans="2:7" ht="12.75">
      <c r="B109" s="22" t="s">
        <v>114</v>
      </c>
      <c r="C109" s="28" t="s">
        <v>267</v>
      </c>
      <c r="D109" s="43"/>
      <c r="E109" s="42"/>
      <c r="G109" s="10"/>
    </row>
    <row r="111" spans="2:7" ht="23.25">
      <c r="B111" s="25" t="s">
        <v>115</v>
      </c>
      <c r="C111" s="30" t="s">
        <v>164</v>
      </c>
      <c r="D111" s="7"/>
      <c r="E111" s="8"/>
      <c r="G111" s="10"/>
    </row>
    <row r="112" ht="12.75"/>
    <row r="113" spans="2:8" ht="18.75">
      <c r="B113" s="26"/>
      <c r="C113" s="34" t="s">
        <v>116</v>
      </c>
      <c r="D113" s="15"/>
      <c r="E113" s="16"/>
      <c r="H113" s="67">
        <f>AVERAGE(H114,H117,H121)</f>
        <v>1</v>
      </c>
    </row>
    <row r="114" spans="2:8" s="19" customFormat="1" ht="12.75">
      <c r="B114" s="22" t="s">
        <v>117</v>
      </c>
      <c r="C114" s="31" t="s">
        <v>10</v>
      </c>
      <c r="D114" s="18" t="s">
        <v>242</v>
      </c>
      <c r="E114" s="21" t="s">
        <v>23</v>
      </c>
      <c r="G114" s="10" t="s">
        <v>161</v>
      </c>
      <c r="H114" s="20">
        <f>SUM(H115:H116)/COUNTIF(G115:G116,"&lt;&gt;")</f>
        <v>1</v>
      </c>
    </row>
    <row r="115" spans="2:8" ht="25.5">
      <c r="B115" s="22" t="s">
        <v>118</v>
      </c>
      <c r="C115" s="28" t="s">
        <v>11</v>
      </c>
      <c r="D115" s="2"/>
      <c r="E115" s="1"/>
      <c r="G115" s="10" t="s">
        <v>26</v>
      </c>
      <c r="H115" s="11">
        <f aca="true" t="shared" si="4" ref="H115:H127">IF(OR(D115=G115,D115=""),1,0)</f>
        <v>1</v>
      </c>
    </row>
    <row r="116" spans="2:8" ht="25.5">
      <c r="B116" s="22" t="s">
        <v>2</v>
      </c>
      <c r="C116" s="28" t="s">
        <v>279</v>
      </c>
      <c r="D116" s="2"/>
      <c r="E116" s="1"/>
      <c r="G116" s="10" t="s">
        <v>26</v>
      </c>
      <c r="H116" s="11">
        <f t="shared" si="4"/>
        <v>1</v>
      </c>
    </row>
    <row r="117" spans="2:8" s="19" customFormat="1" ht="12.75">
      <c r="B117" s="22" t="s">
        <v>119</v>
      </c>
      <c r="C117" s="31" t="s">
        <v>123</v>
      </c>
      <c r="D117" s="18" t="s">
        <v>242</v>
      </c>
      <c r="E117" s="21" t="s">
        <v>23</v>
      </c>
      <c r="G117" s="10" t="s">
        <v>161</v>
      </c>
      <c r="H117" s="20">
        <f>SUM(H118:H120)/COUNTIF(G118:G120,"&lt;&gt;")</f>
        <v>1</v>
      </c>
    </row>
    <row r="118" spans="2:8" ht="12.75">
      <c r="B118" s="22" t="s">
        <v>120</v>
      </c>
      <c r="C118" s="28" t="s">
        <v>12</v>
      </c>
      <c r="D118" s="2"/>
      <c r="E118" s="1"/>
      <c r="G118" s="10" t="s">
        <v>26</v>
      </c>
      <c r="H118" s="11">
        <f t="shared" si="4"/>
        <v>1</v>
      </c>
    </row>
    <row r="119" spans="2:8" ht="25.5">
      <c r="B119" s="22" t="s">
        <v>3</v>
      </c>
      <c r="C119" s="28" t="s">
        <v>280</v>
      </c>
      <c r="D119" s="2"/>
      <c r="E119" s="1"/>
      <c r="G119" s="10" t="s">
        <v>25</v>
      </c>
      <c r="H119" s="11">
        <f t="shared" si="4"/>
        <v>1</v>
      </c>
    </row>
    <row r="120" spans="2:8" ht="25.5">
      <c r="B120" s="22" t="s">
        <v>4</v>
      </c>
      <c r="C120" s="28" t="s">
        <v>13</v>
      </c>
      <c r="D120" s="2"/>
      <c r="E120" s="1"/>
      <c r="G120" s="10" t="s">
        <v>26</v>
      </c>
      <c r="H120" s="11">
        <f t="shared" si="4"/>
        <v>1</v>
      </c>
    </row>
    <row r="121" spans="2:8" s="19" customFormat="1" ht="12.75">
      <c r="B121" s="22" t="s">
        <v>121</v>
      </c>
      <c r="C121" s="31" t="s">
        <v>124</v>
      </c>
      <c r="D121" s="18" t="s">
        <v>242</v>
      </c>
      <c r="E121" s="21" t="s">
        <v>23</v>
      </c>
      <c r="G121" s="10" t="s">
        <v>161</v>
      </c>
      <c r="H121" s="20">
        <f>SUM(H122:H127)/COUNTIF(G122:G127,"&lt;&gt;")</f>
        <v>1</v>
      </c>
    </row>
    <row r="122" spans="2:8" ht="15">
      <c r="B122" s="22" t="s">
        <v>122</v>
      </c>
      <c r="C122" s="28" t="s">
        <v>217</v>
      </c>
      <c r="D122" s="2"/>
      <c r="E122" s="76"/>
      <c r="G122" s="10" t="s">
        <v>26</v>
      </c>
      <c r="H122" s="11">
        <f t="shared" si="4"/>
        <v>1</v>
      </c>
    </row>
    <row r="123" spans="2:8" ht="25.5">
      <c r="B123" s="22" t="s">
        <v>5</v>
      </c>
      <c r="C123" s="28" t="s">
        <v>200</v>
      </c>
      <c r="D123" s="2"/>
      <c r="E123" s="1"/>
      <c r="G123" s="10" t="s">
        <v>26</v>
      </c>
      <c r="H123" s="11">
        <f t="shared" si="4"/>
        <v>1</v>
      </c>
    </row>
    <row r="124" spans="2:8" ht="12.75">
      <c r="B124" s="22" t="s">
        <v>6</v>
      </c>
      <c r="C124" s="28" t="s">
        <v>14</v>
      </c>
      <c r="D124" s="2"/>
      <c r="E124" s="1"/>
      <c r="G124" s="10" t="s">
        <v>26</v>
      </c>
      <c r="H124" s="11">
        <f t="shared" si="4"/>
        <v>1</v>
      </c>
    </row>
    <row r="125" spans="2:8" ht="12.75">
      <c r="B125" s="22" t="s">
        <v>7</v>
      </c>
      <c r="C125" s="28" t="s">
        <v>260</v>
      </c>
      <c r="D125" s="2"/>
      <c r="E125" s="1"/>
      <c r="G125" s="10" t="s">
        <v>26</v>
      </c>
      <c r="H125" s="11">
        <f t="shared" si="4"/>
        <v>1</v>
      </c>
    </row>
    <row r="126" spans="2:8" ht="25.5">
      <c r="B126" s="22" t="s">
        <v>8</v>
      </c>
      <c r="C126" s="28" t="s">
        <v>15</v>
      </c>
      <c r="D126" s="2"/>
      <c r="E126" s="1"/>
      <c r="G126" s="10" t="s">
        <v>26</v>
      </c>
      <c r="H126" s="11">
        <f t="shared" si="4"/>
        <v>1</v>
      </c>
    </row>
    <row r="127" spans="2:8" ht="12.75">
      <c r="B127" s="22" t="s">
        <v>9</v>
      </c>
      <c r="C127" s="28" t="s">
        <v>261</v>
      </c>
      <c r="D127" s="2"/>
      <c r="E127" s="1"/>
      <c r="G127" s="10" t="s">
        <v>26</v>
      </c>
      <c r="H127" s="11">
        <f t="shared" si="4"/>
        <v>1</v>
      </c>
    </row>
    <row r="129" spans="2:8" ht="18.75">
      <c r="B129" s="26"/>
      <c r="C129" s="34" t="s">
        <v>240</v>
      </c>
      <c r="D129" s="15"/>
      <c r="E129" s="16"/>
      <c r="H129" s="67">
        <f>AVERAGE(H130,H139)</f>
        <v>1</v>
      </c>
    </row>
    <row r="130" spans="2:8" s="19" customFormat="1" ht="12.75">
      <c r="B130" s="22" t="s">
        <v>126</v>
      </c>
      <c r="C130" s="31" t="s">
        <v>125</v>
      </c>
      <c r="D130" s="18" t="s">
        <v>242</v>
      </c>
      <c r="E130" s="21" t="s">
        <v>23</v>
      </c>
      <c r="G130" s="10" t="s">
        <v>161</v>
      </c>
      <c r="H130" s="20">
        <f>SUM(H131:H138)/COUNTIF(G131:G138,"&lt;&gt;")</f>
        <v>1</v>
      </c>
    </row>
    <row r="131" spans="2:8" ht="38.25">
      <c r="B131" s="22" t="s">
        <v>127</v>
      </c>
      <c r="C131" s="28" t="s">
        <v>241</v>
      </c>
      <c r="D131" s="2"/>
      <c r="E131" s="1"/>
      <c r="G131" s="10" t="s">
        <v>26</v>
      </c>
      <c r="H131" s="11">
        <f aca="true" t="shared" si="5" ref="H131:H147">IF(OR(D131=G131,D131=""),1,0)</f>
        <v>1</v>
      </c>
    </row>
    <row r="132" spans="2:8" ht="12.75">
      <c r="B132" s="22" t="s">
        <v>128</v>
      </c>
      <c r="C132" s="32" t="s">
        <v>16</v>
      </c>
      <c r="D132" s="2"/>
      <c r="E132" s="1"/>
      <c r="G132" s="10" t="s">
        <v>26</v>
      </c>
      <c r="H132" s="11">
        <f t="shared" si="5"/>
        <v>1</v>
      </c>
    </row>
    <row r="133" spans="2:8" ht="12.75">
      <c r="B133" s="22" t="s">
        <v>129</v>
      </c>
      <c r="C133" s="32" t="s">
        <v>201</v>
      </c>
      <c r="D133" s="2"/>
      <c r="E133" s="1"/>
      <c r="G133" s="10" t="s">
        <v>25</v>
      </c>
      <c r="H133" s="11">
        <f t="shared" si="5"/>
        <v>1</v>
      </c>
    </row>
    <row r="134" spans="2:8" ht="12.75">
      <c r="B134" s="22" t="s">
        <v>130</v>
      </c>
      <c r="C134" s="32" t="s">
        <v>262</v>
      </c>
      <c r="D134" s="2"/>
      <c r="E134" s="1"/>
      <c r="G134" s="10" t="s">
        <v>26</v>
      </c>
      <c r="H134" s="11">
        <f t="shared" si="5"/>
        <v>1</v>
      </c>
    </row>
    <row r="135" spans="2:8" ht="25.5">
      <c r="B135" s="22" t="s">
        <v>131</v>
      </c>
      <c r="C135" s="32" t="s">
        <v>281</v>
      </c>
      <c r="D135" s="2"/>
      <c r="E135" s="1"/>
      <c r="G135" s="10" t="s">
        <v>26</v>
      </c>
      <c r="H135" s="11">
        <f t="shared" si="5"/>
        <v>1</v>
      </c>
    </row>
    <row r="136" spans="2:8" ht="25.5">
      <c r="B136" s="22" t="s">
        <v>132</v>
      </c>
      <c r="C136" s="32" t="s">
        <v>17</v>
      </c>
      <c r="D136" s="2"/>
      <c r="E136" s="1"/>
      <c r="G136" s="10" t="s">
        <v>26</v>
      </c>
      <c r="H136" s="11">
        <f t="shared" si="5"/>
        <v>1</v>
      </c>
    </row>
    <row r="137" spans="2:8" ht="12.75">
      <c r="B137" s="22" t="s">
        <v>133</v>
      </c>
      <c r="C137" s="32" t="s">
        <v>18</v>
      </c>
      <c r="D137" s="2"/>
      <c r="E137" s="1"/>
      <c r="G137" s="10" t="s">
        <v>26</v>
      </c>
      <c r="H137" s="11">
        <f t="shared" si="5"/>
        <v>1</v>
      </c>
    </row>
    <row r="138" spans="2:8" ht="38.25">
      <c r="B138" s="22" t="s">
        <v>134</v>
      </c>
      <c r="C138" s="32" t="s">
        <v>19</v>
      </c>
      <c r="D138" s="2"/>
      <c r="E138" s="1"/>
      <c r="G138" s="10" t="s">
        <v>26</v>
      </c>
      <c r="H138" s="11">
        <f t="shared" si="5"/>
        <v>1</v>
      </c>
    </row>
    <row r="139" spans="2:8" s="19" customFormat="1" ht="12.75">
      <c r="B139" s="22" t="s">
        <v>136</v>
      </c>
      <c r="C139" s="31" t="s">
        <v>135</v>
      </c>
      <c r="D139" s="18" t="s">
        <v>242</v>
      </c>
      <c r="E139" s="21" t="s">
        <v>23</v>
      </c>
      <c r="G139" s="10" t="s">
        <v>161</v>
      </c>
      <c r="H139" s="20">
        <f>SUM(H140:H147)/COUNTIF(G140:G147,"&lt;&gt;")</f>
        <v>1</v>
      </c>
    </row>
    <row r="140" spans="2:8" ht="25.5">
      <c r="B140" s="22" t="s">
        <v>137</v>
      </c>
      <c r="C140" s="28" t="s">
        <v>282</v>
      </c>
      <c r="D140" s="2"/>
      <c r="E140" s="1"/>
      <c r="G140" s="10" t="s">
        <v>26</v>
      </c>
      <c r="H140" s="11">
        <f t="shared" si="5"/>
        <v>1</v>
      </c>
    </row>
    <row r="141" spans="2:8" ht="25.5">
      <c r="B141" s="22" t="s">
        <v>138</v>
      </c>
      <c r="C141" s="32" t="s">
        <v>263</v>
      </c>
      <c r="D141" s="2"/>
      <c r="E141" s="1"/>
      <c r="G141" s="10" t="s">
        <v>26</v>
      </c>
      <c r="H141" s="11">
        <f t="shared" si="5"/>
        <v>1</v>
      </c>
    </row>
    <row r="142" spans="2:8" ht="25.5">
      <c r="B142" s="22" t="s">
        <v>139</v>
      </c>
      <c r="C142" s="32" t="s">
        <v>264</v>
      </c>
      <c r="D142" s="2"/>
      <c r="E142" s="1"/>
      <c r="G142" s="10" t="s">
        <v>26</v>
      </c>
      <c r="H142" s="11">
        <f t="shared" si="5"/>
        <v>1</v>
      </c>
    </row>
    <row r="143" spans="2:8" ht="38.25">
      <c r="B143" s="22" t="s">
        <v>140</v>
      </c>
      <c r="C143" s="28" t="s">
        <v>230</v>
      </c>
      <c r="D143" s="2"/>
      <c r="E143" s="1"/>
      <c r="G143" s="10" t="s">
        <v>25</v>
      </c>
      <c r="H143" s="11">
        <f t="shared" si="5"/>
        <v>1</v>
      </c>
    </row>
    <row r="144" spans="2:8" ht="12.75">
      <c r="B144" s="22" t="s">
        <v>141</v>
      </c>
      <c r="C144" s="32" t="s">
        <v>20</v>
      </c>
      <c r="D144" s="2"/>
      <c r="E144" s="1"/>
      <c r="G144" s="10" t="s">
        <v>26</v>
      </c>
      <c r="H144" s="11">
        <f t="shared" si="5"/>
        <v>1</v>
      </c>
    </row>
    <row r="145" spans="2:8" ht="25.5">
      <c r="B145" s="22" t="s">
        <v>142</v>
      </c>
      <c r="C145" s="32" t="s">
        <v>283</v>
      </c>
      <c r="D145" s="2"/>
      <c r="E145" s="1"/>
      <c r="G145" s="10" t="s">
        <v>26</v>
      </c>
      <c r="H145" s="11">
        <f t="shared" si="5"/>
        <v>1</v>
      </c>
    </row>
    <row r="146" spans="2:8" ht="12.75">
      <c r="B146" s="22" t="s">
        <v>143</v>
      </c>
      <c r="C146" s="32" t="s">
        <v>21</v>
      </c>
      <c r="D146" s="2"/>
      <c r="E146" s="1"/>
      <c r="G146" s="10" t="s">
        <v>26</v>
      </c>
      <c r="H146" s="11">
        <f t="shared" si="5"/>
        <v>1</v>
      </c>
    </row>
    <row r="147" spans="2:8" ht="25.5">
      <c r="B147" s="22" t="s">
        <v>144</v>
      </c>
      <c r="C147" s="32" t="s">
        <v>218</v>
      </c>
      <c r="D147" s="2"/>
      <c r="E147" s="76"/>
      <c r="G147" s="10" t="s">
        <v>26</v>
      </c>
      <c r="H147" s="11">
        <f t="shared" si="5"/>
        <v>1</v>
      </c>
    </row>
  </sheetData>
  <sheetProtection sheet="1" selectLockedCells="1"/>
  <conditionalFormatting sqref="D122:D127 D140:D147 D109 D115:D116 D118:D120 D131:D138 D49:D52 D66:D68 D82 D84:D88 D78 D76 D74 D62:D64 D42:D47 D20:D26 D54:D58 D7:D18 D32:D40 D99:D107 D90:D95">
    <cfRule type="cellIs" priority="3" dxfId="4" operator="equal" stopIfTrue="1">
      <formula>"Oui"</formula>
    </cfRule>
    <cfRule type="cellIs" priority="4" dxfId="3" operator="equal" stopIfTrue="1">
      <formula>"Non"</formula>
    </cfRule>
  </conditionalFormatting>
  <dataValidations count="2">
    <dataValidation type="list" allowBlank="1" showInputMessage="1" showErrorMessage="1" sqref="D140:D147 D115:D116 D118:D120 D131:D138 D109 D122:D127 D78 D94:D95 D99:D107 D90:D92 D82 D76 D74 D49:D52 D62:D64 D42:D47 D20:D26 D7:D18 D32:D40 D54:D58 D66:D68 D84:D86 D88">
      <formula1>"Oui,Non"</formula1>
    </dataValidation>
    <dataValidation type="list" allowBlank="1" showInputMessage="1" showErrorMessage="1" sqref="D87 D93">
      <formula1>"0 à 19%,20 à 39%,40 à 59%,60 à 79%,80 à 100%"</formula1>
    </dataValidation>
  </dataValidations>
  <printOptions horizontalCentered="1"/>
  <pageMargins left="0.1968503937007874" right="0.1968503937007874" top="0.1968503937007874" bottom="0.1968503937007874" header="0.1968503937007874" footer="0.1968503937007874"/>
  <pageSetup horizontalDpi="600" verticalDpi="600" orientation="portrait" paperSize="9" scale="61" r:id="rId2"/>
  <rowBreaks count="3" manualBreakCount="3">
    <brk id="27" max="5" man="1"/>
    <brk id="69" max="5" man="1"/>
    <brk id="110" max="5" man="1"/>
  </rowBreaks>
  <drawing r:id="rId1"/>
</worksheet>
</file>

<file path=xl/worksheets/sheet3.xml><?xml version="1.0" encoding="utf-8"?>
<worksheet xmlns="http://schemas.openxmlformats.org/spreadsheetml/2006/main" xmlns:r="http://schemas.openxmlformats.org/officeDocument/2006/relationships">
  <dimension ref="B1:F75"/>
  <sheetViews>
    <sheetView showGridLines="0" showRowColHeaders="0" tabSelected="1" showOutlineSymbols="0" zoomScalePageLayoutView="0" workbookViewId="0" topLeftCell="A1">
      <pane ySplit="3" topLeftCell="A49" activePane="bottomLeft" state="frozen"/>
      <selection pane="topLeft" activeCell="A1" sqref="A1"/>
      <selection pane="bottomLeft" activeCell="A1" sqref="A1"/>
    </sheetView>
  </sheetViews>
  <sheetFormatPr defaultColWidth="5.7109375" defaultRowHeight="12.75"/>
  <cols>
    <col min="1" max="1" width="5.7109375" style="9" customWidth="1"/>
    <col min="2" max="2" width="5.7109375" style="23" customWidth="1"/>
    <col min="3" max="3" width="68.57421875" style="33" customWidth="1"/>
    <col min="4" max="4" width="5.7109375" style="14" customWidth="1"/>
    <col min="5" max="5" width="5.7109375" style="9" customWidth="1"/>
    <col min="6" max="6" width="5.7109375" style="12" customWidth="1"/>
    <col min="7" max="16384" width="5.7109375" style="9" customWidth="1"/>
  </cols>
  <sheetData>
    <row r="1" spans="2:6" s="4" customFormat="1" ht="73.5" customHeight="1">
      <c r="B1" s="24"/>
      <c r="C1" s="29"/>
      <c r="D1" s="65"/>
      <c r="F1" s="65"/>
    </row>
    <row r="2" spans="2:6" s="4" customFormat="1" ht="12.75" customHeight="1">
      <c r="B2" s="81" t="s">
        <v>243</v>
      </c>
      <c r="C2" s="82" t="str">
        <f>IF('Avant propos'!D15&lt;&gt;"",'Avant propos'!D15,"Nom établissement non renseigné")</f>
        <v>Nom établissement non renseigné</v>
      </c>
      <c r="D2" s="65"/>
      <c r="F2" s="65"/>
    </row>
    <row r="3" spans="2:6" s="4" customFormat="1" ht="12.75" customHeight="1">
      <c r="B3" s="81" t="s">
        <v>243</v>
      </c>
      <c r="C3" s="82" t="str">
        <f>IF('Avant propos'!D17&lt;&gt;"",'Avant propos'!D17,"Nom service non renseigné")</f>
        <v>PUI</v>
      </c>
      <c r="D3" s="65"/>
      <c r="F3" s="65"/>
    </row>
    <row r="4" spans="2:6" s="39" customFormat="1" ht="12.75">
      <c r="B4" s="37"/>
      <c r="C4" s="86"/>
      <c r="D4" s="40"/>
      <c r="F4" s="38"/>
    </row>
    <row r="5" spans="2:6" ht="12.75">
      <c r="B5" s="54"/>
      <c r="C5" s="55"/>
      <c r="D5" s="56"/>
      <c r="F5" s="57"/>
    </row>
    <row r="6" spans="2:6" ht="12.75">
      <c r="B6" s="54"/>
      <c r="C6" s="55"/>
      <c r="D6" s="56"/>
      <c r="F6" s="57"/>
    </row>
    <row r="7" spans="2:6" ht="12.75">
      <c r="B7" s="54"/>
      <c r="C7" s="55"/>
      <c r="D7" s="56"/>
      <c r="F7" s="57"/>
    </row>
    <row r="8" spans="2:6" ht="12.75">
      <c r="B8" s="54"/>
      <c r="C8" s="55"/>
      <c r="D8" s="56"/>
      <c r="F8" s="57"/>
    </row>
    <row r="9" spans="2:6" ht="12.75">
      <c r="B9" s="54"/>
      <c r="C9" s="55"/>
      <c r="D9" s="56"/>
      <c r="F9" s="57"/>
    </row>
    <row r="10" spans="2:6" ht="12.75">
      <c r="B10" s="54"/>
      <c r="C10" s="55"/>
      <c r="D10" s="56"/>
      <c r="F10" s="57"/>
    </row>
    <row r="11" spans="2:6" ht="12.75">
      <c r="B11" s="54"/>
      <c r="C11" s="55"/>
      <c r="D11" s="56"/>
      <c r="F11" s="57"/>
    </row>
    <row r="12" spans="2:6" ht="12.75">
      <c r="B12" s="54"/>
      <c r="C12" s="55"/>
      <c r="D12" s="56"/>
      <c r="F12" s="57"/>
    </row>
    <row r="13" spans="2:6" ht="12.75">
      <c r="B13" s="54"/>
      <c r="C13" s="55"/>
      <c r="D13" s="56"/>
      <c r="F13" s="57"/>
    </row>
    <row r="14" spans="2:6" ht="12.75">
      <c r="B14" s="54"/>
      <c r="C14" s="55"/>
      <c r="D14" s="56"/>
      <c r="F14" s="57"/>
    </row>
    <row r="15" spans="2:6" ht="12.75">
      <c r="B15" s="54"/>
      <c r="C15" s="55"/>
      <c r="D15" s="56"/>
      <c r="F15" s="57"/>
    </row>
    <row r="16" spans="2:6" ht="12.75">
      <c r="B16" s="54"/>
      <c r="C16" s="55"/>
      <c r="D16" s="56"/>
      <c r="F16" s="57"/>
    </row>
    <row r="17" spans="2:6" ht="12.75">
      <c r="B17" s="54"/>
      <c r="C17" s="55"/>
      <c r="D17" s="56"/>
      <c r="F17" s="57"/>
    </row>
    <row r="18" spans="2:6" ht="12.75">
      <c r="B18" s="54"/>
      <c r="C18" s="55"/>
      <c r="D18" s="56"/>
      <c r="F18" s="57"/>
    </row>
    <row r="19" spans="2:6" ht="12.75">
      <c r="B19" s="54"/>
      <c r="C19" s="55"/>
      <c r="D19" s="56"/>
      <c r="F19" s="57"/>
    </row>
    <row r="20" spans="2:6" ht="12.75">
      <c r="B20" s="54"/>
      <c r="C20" s="55"/>
      <c r="D20" s="56"/>
      <c r="F20" s="57"/>
    </row>
    <row r="21" spans="2:6" ht="12.75">
      <c r="B21" s="54"/>
      <c r="C21" s="55"/>
      <c r="D21" s="56"/>
      <c r="F21" s="57"/>
    </row>
    <row r="22" spans="2:6" ht="12.75">
      <c r="B22" s="54"/>
      <c r="C22" s="55"/>
      <c r="D22" s="56"/>
      <c r="F22" s="57"/>
    </row>
    <row r="23" spans="2:6" ht="12.75">
      <c r="B23" s="54"/>
      <c r="C23" s="55"/>
      <c r="D23" s="56"/>
      <c r="F23" s="57"/>
    </row>
    <row r="24" spans="2:6" ht="12.75">
      <c r="B24" s="54"/>
      <c r="C24" s="55"/>
      <c r="D24" s="56"/>
      <c r="F24" s="57"/>
    </row>
    <row r="25" spans="2:6" ht="12.75">
      <c r="B25" s="54"/>
      <c r="C25" s="55"/>
      <c r="D25" s="56"/>
      <c r="F25" s="57"/>
    </row>
    <row r="26" spans="2:6" ht="12.75">
      <c r="B26" s="54"/>
      <c r="C26" s="55"/>
      <c r="D26" s="56"/>
      <c r="F26" s="57"/>
    </row>
    <row r="27" spans="2:6" ht="12.75">
      <c r="B27" s="54"/>
      <c r="C27" s="55"/>
      <c r="D27" s="56"/>
      <c r="F27" s="57"/>
    </row>
    <row r="28" spans="2:6" ht="12.75">
      <c r="B28" s="54"/>
      <c r="C28" s="55"/>
      <c r="D28" s="56"/>
      <c r="F28" s="57"/>
    </row>
    <row r="29" spans="2:6" ht="12.75">
      <c r="B29" s="54"/>
      <c r="C29" s="55"/>
      <c r="D29" s="56"/>
      <c r="F29" s="57"/>
    </row>
    <row r="30" spans="2:6" ht="90" customHeight="1" thickBot="1">
      <c r="B30" s="54"/>
      <c r="C30" s="55"/>
      <c r="D30" s="64" t="s">
        <v>153</v>
      </c>
      <c r="F30" s="57"/>
    </row>
    <row r="31" spans="2:6" ht="24" thickBot="1">
      <c r="B31" s="54"/>
      <c r="C31" s="47" t="s">
        <v>160</v>
      </c>
      <c r="D31" s="61">
        <f>Questionnaire!H3</f>
        <v>1</v>
      </c>
      <c r="F31" s="57"/>
    </row>
    <row r="32" spans="2:6" ht="13.5" thickBot="1">
      <c r="B32" s="54"/>
      <c r="C32" s="55"/>
      <c r="D32" s="40"/>
      <c r="F32" s="57"/>
    </row>
    <row r="33" spans="2:6" ht="24" thickBot="1">
      <c r="B33" s="46" t="str">
        <f>Questionnaire!B4</f>
        <v>I</v>
      </c>
      <c r="C33" s="47" t="str">
        <f>Questionnaire!C4</f>
        <v>Risque structurel de la PUI</v>
      </c>
      <c r="D33" s="61">
        <f>Questionnaire!H4</f>
        <v>1</v>
      </c>
      <c r="F33" s="49"/>
    </row>
    <row r="34" spans="2:6" ht="12.75">
      <c r="B34" s="54"/>
      <c r="C34" s="55"/>
      <c r="D34" s="56"/>
      <c r="F34" s="57"/>
    </row>
    <row r="35" spans="2:6" s="19" customFormat="1" ht="12.75">
      <c r="B35" s="58" t="str">
        <f>Questionnaire!B6</f>
        <v>A</v>
      </c>
      <c r="C35" s="77" t="str">
        <f>Questionnaire!C6</f>
        <v>Organisation de la PUI</v>
      </c>
      <c r="D35" s="44">
        <f>Questionnaire!H6</f>
        <v>1</v>
      </c>
      <c r="F35" s="53"/>
    </row>
    <row r="36" spans="2:6" s="19" customFormat="1" ht="12.75">
      <c r="B36" s="58" t="str">
        <f>Questionnaire!B19</f>
        <v>B</v>
      </c>
      <c r="C36" s="77" t="str">
        <f>Questionnaire!C19</f>
        <v>Type de prise en charge</v>
      </c>
      <c r="D36" s="44">
        <f>Questionnaire!H19</f>
        <v>1</v>
      </c>
      <c r="F36" s="53"/>
    </row>
    <row r="37" spans="2:6" ht="12.75">
      <c r="B37" s="54"/>
      <c r="C37" s="55"/>
      <c r="D37" s="56"/>
      <c r="F37" s="57"/>
    </row>
    <row r="38" spans="2:6" ht="23.25">
      <c r="B38" s="46" t="str">
        <f>Questionnaire!B28</f>
        <v>II</v>
      </c>
      <c r="C38" s="47" t="str">
        <f>Questionnaire!C28</f>
        <v>Politique de sécurisation du médicament dans la PUI</v>
      </c>
      <c r="D38" s="48"/>
      <c r="F38" s="49"/>
    </row>
    <row r="39" spans="2:6" ht="13.5" thickBot="1">
      <c r="B39" s="54"/>
      <c r="C39" s="55"/>
      <c r="D39" s="56"/>
      <c r="F39" s="57"/>
    </row>
    <row r="40" spans="2:6" ht="19.5" thickBot="1">
      <c r="B40" s="51"/>
      <c r="C40" s="52" t="str">
        <f>Questionnaire!C30</f>
        <v>Prévention</v>
      </c>
      <c r="D40" s="61">
        <f>Questionnaire!H30</f>
        <v>1</v>
      </c>
      <c r="F40" s="60"/>
    </row>
    <row r="41" spans="2:6" s="19" customFormat="1" ht="12.75">
      <c r="B41" s="58" t="str">
        <f>Questionnaire!B31</f>
        <v>C</v>
      </c>
      <c r="C41" s="59" t="str">
        <f>Questionnaire!C31</f>
        <v>Protocoles/procédures générales</v>
      </c>
      <c r="D41" s="72">
        <f>Questionnaire!H31</f>
        <v>1</v>
      </c>
      <c r="F41" s="53"/>
    </row>
    <row r="42" spans="2:6" s="19" customFormat="1" ht="12.75">
      <c r="B42" s="58" t="str">
        <f>Questionnaire!B41</f>
        <v>D</v>
      </c>
      <c r="C42" s="59" t="str">
        <f>Questionnaire!C41</f>
        <v>Information/formation</v>
      </c>
      <c r="D42" s="44">
        <f>Questionnaire!H41</f>
        <v>1</v>
      </c>
      <c r="F42" s="53"/>
    </row>
    <row r="43" spans="2:6" s="19" customFormat="1" ht="12.75">
      <c r="B43" s="58" t="str">
        <f>Questionnaire!B48</f>
        <v>E</v>
      </c>
      <c r="C43" s="59" t="str">
        <f>Questionnaire!C48</f>
        <v>Retour d'expérience</v>
      </c>
      <c r="D43" s="44">
        <f>Questionnaire!H48</f>
        <v>1</v>
      </c>
      <c r="F43" s="53"/>
    </row>
    <row r="44" spans="2:6" s="19" customFormat="1" ht="12.75">
      <c r="B44" s="58" t="str">
        <f>Questionnaire!B53</f>
        <v>F</v>
      </c>
      <c r="C44" s="59" t="str">
        <f>Questionnaire!C53</f>
        <v>Risque informatique</v>
      </c>
      <c r="D44" s="44">
        <f>Questionnaire!H53</f>
        <v>1</v>
      </c>
      <c r="F44" s="53"/>
    </row>
    <row r="45" spans="2:6" ht="13.5" thickBot="1">
      <c r="B45" s="54"/>
      <c r="C45" s="55"/>
      <c r="D45" s="56"/>
      <c r="F45" s="57"/>
    </row>
    <row r="46" spans="2:6" ht="19.5" thickBot="1">
      <c r="B46" s="51"/>
      <c r="C46" s="52" t="str">
        <f>Questionnaire!C60</f>
        <v>Pilotage</v>
      </c>
      <c r="D46" s="61">
        <f>Questionnaire!H60</f>
        <v>1</v>
      </c>
      <c r="F46" s="60"/>
    </row>
    <row r="47" spans="2:6" s="19" customFormat="1" ht="12.75">
      <c r="B47" s="58" t="str">
        <f>Questionnaire!B61</f>
        <v>G</v>
      </c>
      <c r="C47" s="59" t="str">
        <f>Questionnaire!C61</f>
        <v>Bon usage des médicaments</v>
      </c>
      <c r="D47" s="50">
        <f>Questionnaire!H61</f>
        <v>1</v>
      </c>
      <c r="F47" s="53"/>
    </row>
    <row r="48" spans="2:6" s="19" customFormat="1" ht="12.75">
      <c r="B48" s="58" t="str">
        <f>Questionnaire!B65</f>
        <v>H</v>
      </c>
      <c r="C48" s="59" t="str">
        <f>Questionnaire!C65</f>
        <v>Synergies  PUI - unité de soins</v>
      </c>
      <c r="D48" s="50">
        <f>Questionnaire!H62</f>
        <v>1</v>
      </c>
      <c r="F48" s="53"/>
    </row>
    <row r="49" spans="2:6" ht="12.75">
      <c r="B49" s="54"/>
      <c r="C49" s="55"/>
      <c r="D49" s="56"/>
      <c r="F49" s="57"/>
    </row>
    <row r="50" spans="2:6" ht="23.25">
      <c r="B50" s="46" t="str">
        <f>Questionnaire!B70</f>
        <v>III</v>
      </c>
      <c r="C50" s="47" t="str">
        <f>Questionnaire!C70</f>
        <v>Sécurisation de la prise en charge thérapeutique</v>
      </c>
      <c r="D50" s="48"/>
      <c r="F50" s="49"/>
    </row>
    <row r="51" spans="2:6" ht="13.5" thickBot="1">
      <c r="B51" s="54"/>
      <c r="C51" s="55"/>
      <c r="D51" s="56"/>
      <c r="F51" s="57"/>
    </row>
    <row r="52" spans="2:6" ht="19.5" thickBot="1">
      <c r="B52" s="51"/>
      <c r="C52" s="52" t="str">
        <f>Questionnaire!C72</f>
        <v>Entrée et sortie du patient</v>
      </c>
      <c r="D52" s="63"/>
      <c r="F52" s="60"/>
    </row>
    <row r="53" spans="2:6" s="19" customFormat="1" ht="12.75">
      <c r="B53" s="58" t="str">
        <f>Questionnaire!B73</f>
        <v>I</v>
      </c>
      <c r="C53" s="59" t="str">
        <f>Questionnaire!C73</f>
        <v>Entrée et dossier du patient</v>
      </c>
      <c r="D53" s="62"/>
      <c r="F53" s="53"/>
    </row>
    <row r="54" spans="2:6" s="19" customFormat="1" ht="12.75">
      <c r="B54" s="58" t="str">
        <f>Questionnaire!B75</f>
        <v>J</v>
      </c>
      <c r="C54" s="59" t="str">
        <f>Questionnaire!C75</f>
        <v>Traitement personnel du patient</v>
      </c>
      <c r="D54" s="45"/>
      <c r="F54" s="53"/>
    </row>
    <row r="55" spans="2:6" s="19" customFormat="1" ht="12.75">
      <c r="B55" s="58" t="str">
        <f>Questionnaire!B77</f>
        <v>K</v>
      </c>
      <c r="C55" s="59" t="str">
        <f>Questionnaire!C77</f>
        <v>Préparation de la sortie du patient</v>
      </c>
      <c r="D55" s="45"/>
      <c r="F55" s="53"/>
    </row>
    <row r="56" spans="2:6" ht="13.5" thickBot="1">
      <c r="B56" s="54"/>
      <c r="C56" s="55"/>
      <c r="D56" s="56"/>
      <c r="F56" s="57"/>
    </row>
    <row r="57" spans="2:6" ht="19.5" thickBot="1">
      <c r="B57" s="51"/>
      <c r="C57" s="52" t="str">
        <f>Questionnaire!C80</f>
        <v>Prescription et dispensation</v>
      </c>
      <c r="D57" s="61">
        <f>Questionnaire!H80</f>
        <v>1</v>
      </c>
      <c r="F57" s="60"/>
    </row>
    <row r="58" spans="2:6" s="19" customFormat="1" ht="12.75">
      <c r="B58" s="58" t="str">
        <f>Questionnaire!B81</f>
        <v>L</v>
      </c>
      <c r="C58" s="59" t="str">
        <f>Questionnaire!C81</f>
        <v>Prescription</v>
      </c>
      <c r="D58" s="62"/>
      <c r="F58" s="53"/>
    </row>
    <row r="59" spans="2:6" s="19" customFormat="1" ht="12.75">
      <c r="B59" s="58" t="str">
        <f>Questionnaire!B83</f>
        <v>M</v>
      </c>
      <c r="C59" s="59" t="str">
        <f>Questionnaire!C83</f>
        <v>Analyse pharmaceutique et validation pharmaceutique</v>
      </c>
      <c r="D59" s="44">
        <f>Questionnaire!H83</f>
        <v>1</v>
      </c>
      <c r="F59" s="53"/>
    </row>
    <row r="60" spans="2:6" s="19" customFormat="1" ht="12.75">
      <c r="B60" s="58" t="str">
        <f>Questionnaire!B89</f>
        <v>N</v>
      </c>
      <c r="C60" s="59" t="str">
        <f>Questionnaire!C89</f>
        <v>Délivrance</v>
      </c>
      <c r="D60" s="44">
        <f>Questionnaire!H89</f>
        <v>1</v>
      </c>
      <c r="F60" s="53"/>
    </row>
    <row r="61" spans="2:6" ht="13.5" thickBot="1">
      <c r="B61" s="54"/>
      <c r="C61" s="55"/>
      <c r="D61" s="56"/>
      <c r="F61" s="57"/>
    </row>
    <row r="62" spans="2:6" ht="19.5" thickBot="1">
      <c r="B62" s="51"/>
      <c r="C62" s="52" t="str">
        <f>Questionnaire!C97</f>
        <v>Préparation et administration</v>
      </c>
      <c r="D62" s="61">
        <f>Questionnaire!H97</f>
        <v>1</v>
      </c>
      <c r="F62" s="60"/>
    </row>
    <row r="63" spans="2:6" s="19" customFormat="1" ht="12.75">
      <c r="B63" s="58" t="str">
        <f>Questionnaire!B98</f>
        <v>O</v>
      </c>
      <c r="C63" s="59" t="str">
        <f>Questionnaire!C98</f>
        <v>Préparation</v>
      </c>
      <c r="D63" s="50">
        <f>Questionnaire!H98</f>
        <v>1</v>
      </c>
      <c r="F63" s="53"/>
    </row>
    <row r="64" spans="2:6" s="19" customFormat="1" ht="12.75">
      <c r="B64" s="58" t="str">
        <f>Questionnaire!B108</f>
        <v>P</v>
      </c>
      <c r="C64" s="59" t="str">
        <f>Questionnaire!C108</f>
        <v>Administration et aide à la prise</v>
      </c>
      <c r="D64" s="45"/>
      <c r="F64" s="53"/>
    </row>
    <row r="65" spans="2:6" ht="12.75">
      <c r="B65" s="54"/>
      <c r="C65" s="55"/>
      <c r="D65" s="56"/>
      <c r="F65" s="57"/>
    </row>
    <row r="66" spans="2:6" ht="23.25">
      <c r="B66" s="46" t="str">
        <f>Questionnaire!B111</f>
        <v>IV</v>
      </c>
      <c r="C66" s="47" t="str">
        <f>Questionnaire!C111</f>
        <v>Sécurisation du stockage dans la PUI</v>
      </c>
      <c r="D66" s="48"/>
      <c r="F66" s="49"/>
    </row>
    <row r="67" spans="2:6" ht="13.5" thickBot="1">
      <c r="B67" s="54"/>
      <c r="C67" s="55"/>
      <c r="D67" s="56"/>
      <c r="F67" s="57"/>
    </row>
    <row r="68" spans="2:6" ht="19.5" thickBot="1">
      <c r="B68" s="51"/>
      <c r="C68" s="52" t="str">
        <f>Questionnaire!C113</f>
        <v>Approvisionnement</v>
      </c>
      <c r="D68" s="61">
        <f>Questionnaire!H113</f>
        <v>1</v>
      </c>
      <c r="F68" s="60"/>
    </row>
    <row r="69" spans="2:6" s="19" customFormat="1" ht="12.75">
      <c r="B69" s="58" t="str">
        <f>Questionnaire!B114</f>
        <v>Q</v>
      </c>
      <c r="C69" s="59" t="str">
        <f>Questionnaire!C114</f>
        <v>Achats</v>
      </c>
      <c r="D69" s="50">
        <f>Questionnaire!H114</f>
        <v>1</v>
      </c>
      <c r="F69" s="53"/>
    </row>
    <row r="70" spans="2:6" s="19" customFormat="1" ht="12.75">
      <c r="B70" s="58" t="str">
        <f>Questionnaire!B117</f>
        <v>R</v>
      </c>
      <c r="C70" s="59" t="str">
        <f>Questionnaire!C117</f>
        <v>Commande</v>
      </c>
      <c r="D70" s="44">
        <f>Questionnaire!H117</f>
        <v>1</v>
      </c>
      <c r="F70" s="53"/>
    </row>
    <row r="71" spans="2:6" s="19" customFormat="1" ht="12.75">
      <c r="B71" s="58" t="str">
        <f>Questionnaire!B121</f>
        <v>S</v>
      </c>
      <c r="C71" s="59" t="str">
        <f>Questionnaire!C121</f>
        <v>Réception</v>
      </c>
      <c r="D71" s="44">
        <f>Questionnaire!H121</f>
        <v>1</v>
      </c>
      <c r="F71" s="53"/>
    </row>
    <row r="72" spans="2:6" ht="13.5" thickBot="1">
      <c r="B72" s="54"/>
      <c r="C72" s="55"/>
      <c r="D72" s="56"/>
      <c r="F72" s="57"/>
    </row>
    <row r="73" spans="2:6" ht="19.5" thickBot="1">
      <c r="B73" s="51"/>
      <c r="C73" s="52" t="str">
        <f>Questionnaire!C129</f>
        <v>Stockage et  gestion de stock</v>
      </c>
      <c r="D73" s="61">
        <f>Questionnaire!H129</f>
        <v>1</v>
      </c>
      <c r="F73" s="60"/>
    </row>
    <row r="74" spans="2:6" s="19" customFormat="1" ht="12.75">
      <c r="B74" s="58" t="str">
        <f>Questionnaire!B130</f>
        <v>T</v>
      </c>
      <c r="C74" s="59" t="str">
        <f>Questionnaire!C130</f>
        <v>Stockage</v>
      </c>
      <c r="D74" s="50">
        <f>Questionnaire!H130</f>
        <v>1</v>
      </c>
      <c r="F74" s="53"/>
    </row>
    <row r="75" spans="2:6" s="19" customFormat="1" ht="12.75">
      <c r="B75" s="58" t="str">
        <f>Questionnaire!B139</f>
        <v>U</v>
      </c>
      <c r="C75" s="59" t="str">
        <f>Questionnaire!C139</f>
        <v>Gestion de stock </v>
      </c>
      <c r="D75" s="44">
        <f>Questionnaire!H139</f>
        <v>1</v>
      </c>
      <c r="F75" s="53"/>
    </row>
  </sheetData>
  <sheetProtection sheet="1" selectLockedCells="1"/>
  <conditionalFormatting sqref="D40:D44 D31 D35:D36 D62:D63 D33 D57 D59:D60 D73:D75 D68:D71 D46:D48">
    <cfRule type="cellIs" priority="1" dxfId="2" operator="between" stopIfTrue="1">
      <formula>0</formula>
      <formula>0.33</formula>
    </cfRule>
    <cfRule type="cellIs" priority="2" dxfId="1" operator="between" stopIfTrue="1">
      <formula>0.33</formula>
      <formula>0.66</formula>
    </cfRule>
    <cfRule type="cellIs" priority="3" dxfId="0" operator="between" stopIfTrue="1">
      <formula>0.66</formula>
      <formula>1</formula>
    </cfRule>
  </conditionalFormatting>
  <printOptions horizontalCentered="1"/>
  <pageMargins left="0.1968503937007874" right="0.1968503937007874" top="0.1968503937007874" bottom="0.1968503937007874" header="0.1968503937007874" footer="0.1968503937007874"/>
  <pageSetup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ARS Île-de-France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OMEDIT</dc:title>
  <dc:subject/>
  <dc:creator>OMEDIT</dc:creator>
  <cp:keywords/>
  <dc:description/>
  <cp:lastModifiedBy>*</cp:lastModifiedBy>
  <cp:lastPrinted>2012-01-16T14:18:28Z</cp:lastPrinted>
  <dcterms:created xsi:type="dcterms:W3CDTF">2008-01-10T14:07:47Z</dcterms:created>
  <dcterms:modified xsi:type="dcterms:W3CDTF">2015-04-07T10:19:10Z</dcterms:modified>
  <cp:category/>
  <cp:version/>
  <cp:contentType/>
  <cp:contentStatus/>
</cp:coreProperties>
</file>